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5" windowWidth="20955" windowHeight="9720"/>
  </bookViews>
  <sheets>
    <sheet name="5. Финансовое обеспечение КПМ14" sheetId="7" r:id="rId1"/>
  </sheets>
  <definedNames>
    <definedName name="Print_Titles" localSheetId="0">'5. Финансовое обеспечение КПМ14'!$4:$6</definedName>
    <definedName name="_xlnm.Print_Titles" localSheetId="0">'5. Финансовое обеспечение КПМ14'!$4:$6</definedName>
    <definedName name="_xlnm.Print_Area" localSheetId="0">'5. Финансовое обеспечение КПМ14'!$A$1:$M$127</definedName>
  </definedNames>
  <calcPr calcId="124519"/>
</workbook>
</file>

<file path=xl/calcChain.xml><?xml version="1.0" encoding="utf-8"?>
<calcChain xmlns="http://schemas.openxmlformats.org/spreadsheetml/2006/main">
  <c r="F93" i="7"/>
  <c r="H120"/>
  <c r="G120"/>
  <c r="F120"/>
  <c r="M120" s="1"/>
  <c r="M119" s="1"/>
  <c r="L119"/>
  <c r="K119"/>
  <c r="J119"/>
  <c r="I119"/>
  <c r="H119"/>
  <c r="G119"/>
  <c r="F119"/>
  <c r="M111"/>
  <c r="M110" s="1"/>
  <c r="L110"/>
  <c r="K110"/>
  <c r="J110"/>
  <c r="I110"/>
  <c r="H110"/>
  <c r="G110"/>
  <c r="F110"/>
  <c r="M102"/>
  <c r="M101"/>
  <c r="L101"/>
  <c r="K101"/>
  <c r="J101"/>
  <c r="I101"/>
  <c r="H101"/>
  <c r="G101"/>
  <c r="F101"/>
  <c r="L93"/>
  <c r="K93"/>
  <c r="J93"/>
  <c r="I93"/>
  <c r="H93"/>
  <c r="G93"/>
  <c r="M93" s="1"/>
  <c r="M92" s="1"/>
  <c r="L92"/>
  <c r="K92"/>
  <c r="J92"/>
  <c r="I92"/>
  <c r="H92"/>
  <c r="G92"/>
  <c r="F92"/>
  <c r="M84"/>
  <c r="M83" s="1"/>
  <c r="L83"/>
  <c r="K83"/>
  <c r="J83"/>
  <c r="I83"/>
  <c r="H83"/>
  <c r="G83"/>
  <c r="F83"/>
  <c r="L78"/>
  <c r="K78"/>
  <c r="J78"/>
  <c r="I78"/>
  <c r="H78"/>
  <c r="G78"/>
  <c r="F78"/>
  <c r="M75"/>
  <c r="M78" s="1"/>
  <c r="L74"/>
  <c r="K74"/>
  <c r="J74"/>
  <c r="I74"/>
  <c r="H74"/>
  <c r="G74"/>
  <c r="F74"/>
  <c r="M74" s="1"/>
  <c r="M66"/>
  <c r="L65"/>
  <c r="K65"/>
  <c r="J65"/>
  <c r="I65"/>
  <c r="H65"/>
  <c r="G65"/>
  <c r="F65"/>
  <c r="M65" s="1"/>
  <c r="M64"/>
  <c r="M63"/>
  <c r="M60"/>
  <c r="M57" s="1"/>
  <c r="M56" s="1"/>
  <c r="L57"/>
  <c r="K57"/>
  <c r="J57"/>
  <c r="I57"/>
  <c r="H57"/>
  <c r="G57"/>
  <c r="F57"/>
  <c r="L56"/>
  <c r="K56"/>
  <c r="J56"/>
  <c r="I56"/>
  <c r="H56"/>
  <c r="G56"/>
  <c r="F56"/>
  <c r="M51"/>
  <c r="M48"/>
  <c r="L48"/>
  <c r="K48"/>
  <c r="J48"/>
  <c r="I48"/>
  <c r="H48"/>
  <c r="G48"/>
  <c r="F48"/>
  <c r="M47"/>
  <c r="L47"/>
  <c r="K47"/>
  <c r="J47"/>
  <c r="I47"/>
  <c r="H47"/>
  <c r="G47"/>
  <c r="F47"/>
  <c r="M42"/>
  <c r="L39"/>
  <c r="K39"/>
  <c r="J39"/>
  <c r="I39"/>
  <c r="H39"/>
  <c r="G39"/>
  <c r="F39"/>
  <c r="M39" s="1"/>
  <c r="L38"/>
  <c r="K38"/>
  <c r="J38"/>
  <c r="I38"/>
  <c r="H38"/>
  <c r="G38"/>
  <c r="F38"/>
  <c r="M38" s="1"/>
  <c r="M36"/>
  <c r="M33"/>
  <c r="M30" s="1"/>
  <c r="M29" s="1"/>
  <c r="N7" s="1"/>
  <c r="L30"/>
  <c r="K30"/>
  <c r="J30"/>
  <c r="I30"/>
  <c r="H30"/>
  <c r="G30"/>
  <c r="F30"/>
  <c r="L29"/>
  <c r="K29"/>
  <c r="J29"/>
  <c r="I29"/>
  <c r="H29"/>
  <c r="G29"/>
  <c r="F29"/>
  <c r="M24"/>
  <c r="M21"/>
  <c r="L21"/>
  <c r="K21"/>
  <c r="J21"/>
  <c r="I21"/>
  <c r="H21"/>
  <c r="G21"/>
  <c r="F21"/>
  <c r="M20"/>
  <c r="L20"/>
  <c r="K20"/>
  <c r="J20"/>
  <c r="I20"/>
  <c r="H20"/>
  <c r="G20"/>
  <c r="F20"/>
  <c r="L19"/>
  <c r="K19"/>
  <c r="J19"/>
  <c r="I19"/>
  <c r="H19"/>
  <c r="G19"/>
  <c r="F19"/>
  <c r="M19" s="1"/>
  <c r="L18"/>
  <c r="K18"/>
  <c r="J18"/>
  <c r="I18"/>
  <c r="H18"/>
  <c r="G18"/>
  <c r="F18"/>
  <c r="M18" s="1"/>
  <c r="M17"/>
  <c r="L16"/>
  <c r="K16"/>
  <c r="J16"/>
  <c r="I16"/>
  <c r="H16"/>
  <c r="G16"/>
  <c r="F16"/>
  <c r="M16" s="1"/>
  <c r="L15"/>
  <c r="K15"/>
  <c r="J15"/>
  <c r="I15"/>
  <c r="H15"/>
  <c r="G15"/>
  <c r="F15"/>
  <c r="M15" s="1"/>
  <c r="L14"/>
  <c r="K14"/>
  <c r="J14"/>
  <c r="I14"/>
  <c r="H14"/>
  <c r="G14"/>
  <c r="F14"/>
  <c r="M14" s="1"/>
  <c r="L13"/>
  <c r="K13"/>
  <c r="J13"/>
  <c r="I13"/>
  <c r="H13"/>
  <c r="G13"/>
  <c r="F13"/>
  <c r="M13" s="1"/>
  <c r="L12"/>
  <c r="K12"/>
  <c r="J12"/>
  <c r="I12"/>
  <c r="H12"/>
  <c r="G12"/>
  <c r="F12"/>
  <c r="M12" s="1"/>
  <c r="L11"/>
  <c r="K11"/>
  <c r="J11"/>
  <c r="I11"/>
  <c r="H11"/>
  <c r="G11"/>
  <c r="F11"/>
  <c r="M11" s="1"/>
  <c r="L10"/>
  <c r="K10"/>
  <c r="J10"/>
  <c r="I10"/>
  <c r="H10"/>
  <c r="G10"/>
  <c r="F10"/>
  <c r="M10" s="1"/>
  <c r="L9"/>
  <c r="K9"/>
  <c r="J9"/>
  <c r="I9"/>
  <c r="H9"/>
  <c r="G9"/>
  <c r="F9"/>
  <c r="M9" s="1"/>
  <c r="L8"/>
  <c r="K8"/>
  <c r="K7" s="1"/>
  <c r="J8"/>
  <c r="I8"/>
  <c r="I7" s="1"/>
  <c r="H8"/>
  <c r="G8"/>
  <c r="G7" s="1"/>
  <c r="F8"/>
  <c r="M8" s="1"/>
  <c r="N8" s="1"/>
  <c r="L7"/>
  <c r="J7"/>
  <c r="H7"/>
  <c r="F7"/>
  <c r="M7" l="1"/>
</calcChain>
</file>

<file path=xl/sharedStrings.xml><?xml version="1.0" encoding="utf-8"?>
<sst xmlns="http://schemas.openxmlformats.org/spreadsheetml/2006/main" count="159" uniqueCount="52">
  <si>
    <t xml:space="preserve">Организованы перевозки населения на пригородных межмуниципальных машрутах автобусным транспортом </t>
  </si>
  <si>
    <t>Организован льготный проезд студентов и аспирантов организаций высшего и среднего профессионального образования области автобусным транспортом в городском или пригородном сообщении</t>
  </si>
  <si>
    <t>Организовано транспортное обсуживание населения автобусными маршрутами на территории Белгродской агломерации</t>
  </si>
  <si>
    <t>Приобретен подвижной состав пассажирского транспорта общего пользования</t>
  </si>
  <si>
    <t xml:space="preserve">Выполнен утвержденный региональный заказ транспортного обслуживания населения железнодорожным транспортом в пригородном сообщении </t>
  </si>
  <si>
    <t>Организован льготный проезд детей в возрасте 5-7 лет железнодорожным транспортом в пригородном сообщении</t>
  </si>
  <si>
    <t>Организованы межрегиональные перевозки населения воздушным транспортом в салонах экономического класса по специальному тарифу</t>
  </si>
  <si>
    <t>Наименование мероприятия (результата)/ источник финансового обеспечения</t>
  </si>
  <si>
    <t>Код бюджетной классификации</t>
  </si>
  <si>
    <t>Объем финансового обеспечения по годам реализации, тыс. рублей</t>
  </si>
  <si>
    <t>ГРБС / Рз / Пр / ЦСР / ВР</t>
  </si>
  <si>
    <t>Всего</t>
  </si>
  <si>
    <t>Региональный бюджет (всего), из них: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</si>
  <si>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</si>
  <si>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</si>
  <si>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- межбюджетные трансферты местным бюджетам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</si>
  <si>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</si>
  <si>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</si>
  <si>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 xml:space="preserve">   </t>
  </si>
  <si>
    <t>Консолидированные бюджеты муниципальных образований</t>
  </si>
  <si>
    <t>Внебюджетные источники</t>
  </si>
  <si>
    <t>Мероприятие "Организация транспортного обслуживания населения автомобильным транспортом"</t>
  </si>
  <si>
    <t>04 08</t>
  </si>
  <si>
    <t>10 4 02 73810</t>
  </si>
  <si>
    <t>10 4 02 73830</t>
  </si>
  <si>
    <t>10 03</t>
  </si>
  <si>
    <t>10 4 02 73850</t>
  </si>
  <si>
    <t xml:space="preserve">      </t>
  </si>
  <si>
    <t>10 4 02 73860</t>
  </si>
  <si>
    <t xml:space="preserve">10 4 02 21340 </t>
  </si>
  <si>
    <t>10 4 02 97001</t>
  </si>
  <si>
    <t>10 4 02 60420</t>
  </si>
  <si>
    <t>10 4 02 60430</t>
  </si>
  <si>
    <t>10 4 02 60520</t>
  </si>
  <si>
    <t>Организован льготный проезд населения на пригороднном железнодорожном транспорте к дачным и садово-огородным участкам</t>
  </si>
  <si>
    <t>10 4 02 60480</t>
  </si>
  <si>
    <t>10 4 02 60440</t>
  </si>
  <si>
    <t>5. Финансовое обеспечение комплекса процессных мероприятий 2</t>
  </si>
  <si>
    <t>Комплекс процессных мероприятий  «Создание условий для организации транспортного обслуживания населения» всего, в том числе: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</si>
  <si>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</si>
  <si>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</si>
  <si>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</si>
  <si>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</si>
  <si>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</si>
  <si>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</si>
  <si>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</si>
  <si>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 xml:space="preserve">  </t>
  </si>
  <si>
    <t xml:space="preserve">Обеспечен льготный проезд обучающихся, студентов и аспирантов образовательных организаций из малообеспеченных (малоимущих) семей                      в автобусах по межмуниципальным пригородным маршрутам                                     в соответствии с принятыми заявлениями </t>
  </si>
  <si>
    <t>Обеспечено наличие сотрудников органов местного самоуправления, осуществляющих полномочия по установлению регулируемых тарифов                                      на перевозки по муниципальным маршрутам регулярных перевозок</t>
  </si>
  <si>
    <t>Организован льготоный проезд населения на автобусных маршрутах                          к дачным и садово-огородным участкам</t>
  </si>
  <si>
    <t>Организован льготный проезд учащихся железнодорожным транспортом                                 в пригородном сообщении</t>
  </si>
  <si>
    <t>IX. Паспорт комплекса процессных мероприятий «Создание условий для организации транспортного обслуживания населения»                                                                                                                                                                                                         (далее –  комплекс процессных мероприятий 2)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</si>
</sst>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color theme="1"/>
      <name val="Calibri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medium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/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theme="1"/>
      </bottom>
      <diagonal/>
    </border>
    <border>
      <left/>
      <right style="thin">
        <color theme="1"/>
      </right>
      <top style="thin">
        <color theme="1"/>
      </top>
      <bottom style="medium">
        <color theme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theme="1"/>
      </bottom>
      <diagonal/>
    </border>
    <border>
      <left style="thin">
        <color auto="1"/>
      </left>
      <right style="medium">
        <color indexed="64"/>
      </right>
      <top/>
      <bottom style="medium">
        <color theme="1"/>
      </bottom>
      <diagonal/>
    </border>
    <border>
      <left style="medium">
        <color indexed="64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medium">
        <color theme="1"/>
      </top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medium">
        <color indexed="64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medium">
        <color indexed="64"/>
      </right>
      <top/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medium">
        <color indexed="64"/>
      </right>
      <top style="thin">
        <color theme="1"/>
      </top>
      <bottom/>
      <diagonal/>
    </border>
    <border>
      <left style="thin">
        <color theme="1"/>
      </left>
      <right style="medium">
        <color indexed="64"/>
      </right>
      <top style="thin">
        <color theme="1"/>
      </top>
      <bottom style="medium">
        <color theme="1"/>
      </bottom>
      <diagonal/>
    </border>
    <border>
      <left style="medium">
        <color indexed="64"/>
      </left>
      <right/>
      <top style="medium">
        <color theme="1"/>
      </top>
      <bottom style="thin">
        <color theme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theme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theme="1"/>
      </top>
      <bottom style="thin">
        <color auto="1"/>
      </bottom>
      <diagonal/>
    </border>
    <border>
      <left style="medium">
        <color indexed="64"/>
      </left>
      <right/>
      <top/>
      <bottom style="thin">
        <color theme="1"/>
      </bottom>
      <diagonal/>
    </border>
    <border>
      <left style="medium">
        <color indexed="64"/>
      </left>
      <right/>
      <top style="thin">
        <color theme="1"/>
      </top>
      <bottom style="thin">
        <color theme="1"/>
      </bottom>
      <diagonal/>
    </border>
    <border>
      <left style="medium">
        <color indexed="64"/>
      </left>
      <right/>
      <top style="thin">
        <color theme="1"/>
      </top>
      <bottom style="medium">
        <color theme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theme="1"/>
      </bottom>
      <diagonal/>
    </border>
    <border>
      <left style="medium">
        <color indexed="64"/>
      </left>
      <right style="thin">
        <color auto="1"/>
      </right>
      <top style="medium">
        <color theme="1"/>
      </top>
      <bottom style="thin">
        <color auto="1"/>
      </bottom>
      <diagonal/>
    </border>
    <border>
      <left style="medium">
        <color indexed="64"/>
      </left>
      <right style="thin">
        <color theme="1"/>
      </right>
      <top style="thin">
        <color auto="1"/>
      </top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medium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3" fillId="0" borderId="0" xfId="0" applyFont="1" applyAlignment="1">
      <alignment vertical="top"/>
    </xf>
    <xf numFmtId="0" fontId="5" fillId="0" borderId="0" xfId="0" applyFont="1"/>
    <xf numFmtId="164" fontId="4" fillId="0" borderId="3" xfId="0" applyNumberFormat="1" applyFont="1" applyBorder="1" applyAlignment="1">
      <alignment horizontal="center" vertical="center" wrapText="1"/>
    </xf>
    <xf numFmtId="0" fontId="6" fillId="0" borderId="0" xfId="0" applyFont="1"/>
    <xf numFmtId="0" fontId="1" fillId="0" borderId="0" xfId="0" applyFont="1" applyAlignment="1">
      <alignment horizontal="right" vertical="center"/>
    </xf>
    <xf numFmtId="0" fontId="1" fillId="0" borderId="9" xfId="0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4" fontId="5" fillId="0" borderId="0" xfId="0" applyNumberFormat="1" applyFont="1"/>
    <xf numFmtId="0" fontId="1" fillId="0" borderId="3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 indent="2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 indent="2"/>
    </xf>
    <xf numFmtId="164" fontId="1" fillId="0" borderId="4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 indent="2"/>
    </xf>
    <xf numFmtId="0" fontId="1" fillId="0" borderId="10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 indent="2"/>
    </xf>
    <xf numFmtId="0" fontId="1" fillId="0" borderId="11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 indent="2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left" vertical="center" wrapText="1" indent="2"/>
    </xf>
    <xf numFmtId="164" fontId="1" fillId="0" borderId="7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4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 indent="2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horizontal="left" vertical="center" wrapText="1" indent="2"/>
    </xf>
    <xf numFmtId="164" fontId="1" fillId="0" borderId="12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5" fillId="0" borderId="0" xfId="0" applyNumberFormat="1" applyFont="1"/>
    <xf numFmtId="0" fontId="4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4" xfId="0" applyFont="1" applyBorder="1"/>
    <xf numFmtId="0" fontId="3" fillId="0" borderId="1" xfId="0" applyFont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164" fontId="1" fillId="3" borderId="9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 wrapText="1"/>
    </xf>
    <xf numFmtId="165" fontId="1" fillId="0" borderId="9" xfId="0" applyNumberFormat="1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left" vertical="center" wrapText="1"/>
    </xf>
    <xf numFmtId="164" fontId="1" fillId="0" borderId="22" xfId="0" applyNumberFormat="1" applyFont="1" applyBorder="1" applyAlignment="1">
      <alignment horizontal="center" vertical="center" wrapText="1"/>
    </xf>
    <xf numFmtId="49" fontId="4" fillId="0" borderId="23" xfId="0" applyNumberFormat="1" applyFont="1" applyBorder="1" applyAlignment="1">
      <alignment horizontal="left" vertical="top" wrapText="1"/>
    </xf>
    <xf numFmtId="164" fontId="1" fillId="0" borderId="24" xfId="0" applyNumberFormat="1" applyFont="1" applyBorder="1" applyAlignment="1">
      <alignment horizontal="center" vertical="center" wrapText="1"/>
    </xf>
    <xf numFmtId="49" fontId="4" fillId="0" borderId="23" xfId="0" applyNumberFormat="1" applyFont="1" applyBorder="1" applyAlignment="1">
      <alignment horizontal="left" vertical="center" wrapText="1"/>
    </xf>
    <xf numFmtId="49" fontId="4" fillId="0" borderId="23" xfId="0" applyNumberFormat="1" applyFont="1" applyBorder="1" applyAlignment="1">
      <alignment vertical="center" wrapText="1"/>
    </xf>
    <xf numFmtId="49" fontId="4" fillId="0" borderId="25" xfId="0" applyNumberFormat="1" applyFont="1" applyBorder="1" applyAlignment="1">
      <alignment horizontal="left" vertical="top" wrapText="1"/>
    </xf>
    <xf numFmtId="164" fontId="1" fillId="0" borderId="27" xfId="0" applyNumberFormat="1" applyFont="1" applyBorder="1" applyAlignment="1">
      <alignment horizontal="center" vertical="center" wrapText="1"/>
    </xf>
    <xf numFmtId="164" fontId="1" fillId="0" borderId="29" xfId="0" applyNumberFormat="1" applyFont="1" applyBorder="1" applyAlignment="1">
      <alignment horizontal="center" vertical="center" wrapText="1"/>
    </xf>
    <xf numFmtId="0" fontId="4" fillId="0" borderId="21" xfId="0" applyFont="1" applyBorder="1" applyAlignment="1">
      <alignment vertical="center" wrapText="1"/>
    </xf>
    <xf numFmtId="0" fontId="4" fillId="0" borderId="23" xfId="0" applyFont="1" applyBorder="1" applyAlignment="1">
      <alignment horizontal="left" vertical="top" wrapText="1"/>
    </xf>
    <xf numFmtId="0" fontId="4" fillId="0" borderId="23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top" wrapText="1"/>
    </xf>
    <xf numFmtId="164" fontId="4" fillId="0" borderId="22" xfId="0" applyNumberFormat="1" applyFont="1" applyBorder="1" applyAlignment="1">
      <alignment horizontal="center" vertical="center" wrapText="1"/>
    </xf>
    <xf numFmtId="164" fontId="4" fillId="0" borderId="24" xfId="0" applyNumberFormat="1" applyFont="1" applyBorder="1" applyAlignment="1">
      <alignment horizontal="center" vertical="center" wrapText="1"/>
    </xf>
    <xf numFmtId="4" fontId="4" fillId="0" borderId="24" xfId="0" applyNumberFormat="1" applyFont="1" applyBorder="1" applyAlignment="1">
      <alignment horizontal="center" vertical="center" wrapText="1"/>
    </xf>
    <xf numFmtId="164" fontId="1" fillId="0" borderId="30" xfId="0" applyNumberFormat="1" applyFont="1" applyBorder="1" applyAlignment="1">
      <alignment horizontal="center" vertical="center" wrapText="1"/>
    </xf>
    <xf numFmtId="0" fontId="4" fillId="0" borderId="31" xfId="0" applyFont="1" applyBorder="1" applyAlignment="1">
      <alignment vertical="center" wrapText="1"/>
    </xf>
    <xf numFmtId="0" fontId="4" fillId="0" borderId="25" xfId="0" applyFont="1" applyBorder="1" applyAlignment="1">
      <alignment horizontal="left" vertical="top" wrapText="1"/>
    </xf>
    <xf numFmtId="0" fontId="4" fillId="2" borderId="26" xfId="0" applyFont="1" applyFill="1" applyBorder="1" applyAlignment="1">
      <alignment vertical="center" wrapText="1"/>
    </xf>
    <xf numFmtId="0" fontId="1" fillId="0" borderId="2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left" vertical="top" wrapText="1"/>
    </xf>
    <xf numFmtId="0" fontId="1" fillId="0" borderId="24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4" fillId="0" borderId="32" xfId="0" applyFont="1" applyBorder="1" applyAlignment="1">
      <alignment vertical="center" wrapText="1"/>
    </xf>
    <xf numFmtId="0" fontId="4" fillId="0" borderId="33" xfId="0" applyFont="1" applyFill="1" applyBorder="1" applyAlignment="1">
      <alignment vertical="center" wrapText="1"/>
    </xf>
    <xf numFmtId="164" fontId="1" fillId="0" borderId="34" xfId="0" applyNumberFormat="1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left" vertical="top" wrapText="1"/>
    </xf>
    <xf numFmtId="164" fontId="1" fillId="0" borderId="18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left" vertical="center" wrapText="1"/>
    </xf>
    <xf numFmtId="0" fontId="4" fillId="0" borderId="36" xfId="0" applyFont="1" applyFill="1" applyBorder="1" applyAlignment="1">
      <alignment vertical="center" wrapText="1"/>
    </xf>
    <xf numFmtId="0" fontId="4" fillId="0" borderId="36" xfId="0" applyFont="1" applyFill="1" applyBorder="1" applyAlignment="1">
      <alignment horizontal="left" vertical="top" wrapText="1"/>
    </xf>
    <xf numFmtId="0" fontId="4" fillId="0" borderId="37" xfId="0" applyFont="1" applyFill="1" applyBorder="1" applyAlignment="1">
      <alignment horizontal="left" vertical="top" wrapText="1"/>
    </xf>
    <xf numFmtId="164" fontId="1" fillId="0" borderId="38" xfId="0" applyNumberFormat="1" applyFont="1" applyFill="1" applyBorder="1" applyAlignment="1">
      <alignment horizontal="center" vertical="center" wrapText="1"/>
    </xf>
    <xf numFmtId="164" fontId="1" fillId="0" borderId="27" xfId="0" applyNumberFormat="1" applyFont="1" applyFill="1" applyBorder="1" applyAlignment="1">
      <alignment horizontal="center" vertical="center" wrapText="1"/>
    </xf>
    <xf numFmtId="164" fontId="1" fillId="0" borderId="24" xfId="0" applyNumberFormat="1" applyFont="1" applyFill="1" applyBorder="1" applyAlignment="1">
      <alignment horizontal="center" vertical="center" wrapText="1"/>
    </xf>
    <xf numFmtId="0" fontId="4" fillId="0" borderId="39" xfId="0" applyFont="1" applyBorder="1" applyAlignment="1">
      <alignment vertical="center" wrapText="1"/>
    </xf>
    <xf numFmtId="0" fontId="4" fillId="3" borderId="39" xfId="0" applyFont="1" applyFill="1" applyBorder="1" applyAlignment="1">
      <alignment vertical="center" wrapText="1"/>
    </xf>
    <xf numFmtId="164" fontId="1" fillId="3" borderId="22" xfId="0" applyNumberFormat="1" applyFont="1" applyFill="1" applyBorder="1" applyAlignment="1">
      <alignment horizontal="center" vertical="center" wrapText="1"/>
    </xf>
    <xf numFmtId="0" fontId="4" fillId="0" borderId="40" xfId="0" applyFont="1" applyBorder="1" applyAlignment="1">
      <alignment horizontal="left" vertical="top" wrapText="1"/>
    </xf>
    <xf numFmtId="0" fontId="4" fillId="0" borderId="41" xfId="0" applyFont="1" applyBorder="1" applyAlignment="1">
      <alignment horizontal="left" vertical="top" wrapText="1"/>
    </xf>
    <xf numFmtId="0" fontId="1" fillId="0" borderId="42" xfId="0" applyFont="1" applyBorder="1" applyAlignment="1">
      <alignment vertical="center" wrapText="1"/>
    </xf>
    <xf numFmtId="164" fontId="1" fillId="0" borderId="42" xfId="0" applyNumberFormat="1" applyFont="1" applyBorder="1" applyAlignment="1">
      <alignment horizontal="center" vertical="center" wrapText="1"/>
    </xf>
    <xf numFmtId="164" fontId="1" fillId="0" borderId="43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4" fillId="0" borderId="26" xfId="0" applyFont="1" applyBorder="1" applyAlignment="1">
      <alignment vertical="center" wrapText="1"/>
    </xf>
    <xf numFmtId="0" fontId="4" fillId="0" borderId="23" xfId="0" applyFont="1" applyBorder="1" applyAlignment="1">
      <alignment vertical="center" wrapText="1"/>
    </xf>
    <xf numFmtId="0" fontId="2" fillId="0" borderId="0" xfId="0" applyFont="1" applyAlignment="1">
      <alignment vertical="top" wrapText="1"/>
    </xf>
    <xf numFmtId="0" fontId="4" fillId="0" borderId="26" xfId="0" applyFont="1" applyBorder="1" applyAlignment="1">
      <alignment vertical="center" wrapText="1"/>
    </xf>
    <xf numFmtId="0" fontId="4" fillId="0" borderId="23" xfId="0" applyFont="1" applyBorder="1" applyAlignment="1">
      <alignment vertical="center" wrapText="1"/>
    </xf>
    <xf numFmtId="0" fontId="4" fillId="0" borderId="28" xfId="0" applyFont="1" applyBorder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3" fillId="0" borderId="1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S128"/>
  <sheetViews>
    <sheetView tabSelected="1" view="pageBreakPreview" zoomScaleNormal="80" zoomScaleSheetLayoutView="100" workbookViewId="0">
      <pane xSplit="1" ySplit="6" topLeftCell="B82" activePane="bottomRight" state="frozen"/>
      <selection pane="topRight" activeCell="B1" sqref="B1"/>
      <selection pane="bottomLeft" activeCell="A7" sqref="A7"/>
      <selection pane="bottomRight" activeCell="A92" sqref="A92"/>
    </sheetView>
  </sheetViews>
  <sheetFormatPr defaultColWidth="9.140625" defaultRowHeight="15"/>
  <cols>
    <col min="1" max="1" width="70.7109375" style="2" customWidth="1"/>
    <col min="2" max="2" width="8.28515625" style="2" customWidth="1"/>
    <col min="3" max="3" width="8.42578125" style="2" customWidth="1"/>
    <col min="4" max="4" width="15.140625" style="2" customWidth="1"/>
    <col min="5" max="5" width="10.7109375" style="2" customWidth="1"/>
    <col min="6" max="11" width="14.140625" style="2" customWidth="1"/>
    <col min="12" max="12" width="15.42578125" style="2" customWidth="1"/>
    <col min="13" max="13" width="15.28515625" style="2" customWidth="1"/>
    <col min="14" max="14" width="12.42578125" style="2" bestFit="1" customWidth="1"/>
    <col min="15" max="16384" width="9.140625" style="2"/>
  </cols>
  <sheetData>
    <row r="1" spans="1:19" ht="45" customHeight="1">
      <c r="A1" s="119" t="s">
        <v>51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5"/>
      <c r="O1" s="115"/>
      <c r="P1" s="115"/>
      <c r="Q1" s="115"/>
    </row>
    <row r="2" spans="1:19" ht="30.75" customHeight="1">
      <c r="A2" s="120" t="s">
        <v>37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"/>
      <c r="O2" s="1"/>
      <c r="P2" s="1"/>
      <c r="Q2" s="1"/>
    </row>
    <row r="3" spans="1:19" ht="21.75" customHeight="1" thickBo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</row>
    <row r="4" spans="1:19" ht="27" customHeight="1">
      <c r="A4" s="121" t="s">
        <v>7</v>
      </c>
      <c r="B4" s="123" t="s">
        <v>8</v>
      </c>
      <c r="C4" s="123"/>
      <c r="D4" s="123"/>
      <c r="E4" s="123"/>
      <c r="F4" s="124" t="s">
        <v>9</v>
      </c>
      <c r="G4" s="124"/>
      <c r="H4" s="124"/>
      <c r="I4" s="124"/>
      <c r="J4" s="124"/>
      <c r="K4" s="124"/>
      <c r="L4" s="124"/>
      <c r="M4" s="125"/>
    </row>
    <row r="5" spans="1:19" ht="25.5" customHeight="1">
      <c r="A5" s="122"/>
      <c r="B5" s="126" t="s">
        <v>10</v>
      </c>
      <c r="C5" s="126"/>
      <c r="D5" s="126"/>
      <c r="E5" s="126"/>
      <c r="F5" s="57" t="s">
        <v>39</v>
      </c>
      <c r="G5" s="57" t="s">
        <v>40</v>
      </c>
      <c r="H5" s="57" t="s">
        <v>41</v>
      </c>
      <c r="I5" s="57" t="s">
        <v>42</v>
      </c>
      <c r="J5" s="57" t="s">
        <v>43</v>
      </c>
      <c r="K5" s="57" t="s">
        <v>44</v>
      </c>
      <c r="L5" s="57" t="s">
        <v>45</v>
      </c>
      <c r="M5" s="65" t="s">
        <v>11</v>
      </c>
    </row>
    <row r="6" spans="1:19" ht="21.75" customHeight="1" thickBot="1">
      <c r="A6" s="66">
        <v>1</v>
      </c>
      <c r="B6" s="54">
        <v>2</v>
      </c>
      <c r="C6" s="54">
        <v>3</v>
      </c>
      <c r="D6" s="54">
        <v>4</v>
      </c>
      <c r="E6" s="54">
        <v>5</v>
      </c>
      <c r="F6" s="54">
        <v>6</v>
      </c>
      <c r="G6" s="54">
        <v>7</v>
      </c>
      <c r="H6" s="54">
        <v>8</v>
      </c>
      <c r="I6" s="54">
        <v>9</v>
      </c>
      <c r="J6" s="54">
        <v>10</v>
      </c>
      <c r="K6" s="54">
        <v>11</v>
      </c>
      <c r="L6" s="54">
        <v>12</v>
      </c>
      <c r="M6" s="67">
        <v>13</v>
      </c>
    </row>
    <row r="7" spans="1:19" ht="76.5" customHeight="1">
      <c r="A7" s="68" t="s">
        <v>38</v>
      </c>
      <c r="B7" s="29"/>
      <c r="C7" s="29"/>
      <c r="D7" s="29"/>
      <c r="E7" s="29"/>
      <c r="F7" s="112">
        <f t="shared" ref="F7:L7" si="0">F8+F14+F13+F15</f>
        <v>1741236.9</v>
      </c>
      <c r="G7" s="7">
        <f t="shared" si="0"/>
        <v>1348091.5999999999</v>
      </c>
      <c r="H7" s="7">
        <f t="shared" si="0"/>
        <v>1348231.5999999999</v>
      </c>
      <c r="I7" s="7">
        <f t="shared" si="0"/>
        <v>1383168.7999999998</v>
      </c>
      <c r="J7" s="7">
        <f t="shared" si="0"/>
        <v>1383168.7999999998</v>
      </c>
      <c r="K7" s="7">
        <f t="shared" si="0"/>
        <v>1383168.7999999998</v>
      </c>
      <c r="L7" s="7">
        <f t="shared" si="0"/>
        <v>1383168.7999999998</v>
      </c>
      <c r="M7" s="69">
        <f t="shared" ref="M7:M15" si="1">SUM(F7:L7)</f>
        <v>9970235.3000000007</v>
      </c>
      <c r="N7" s="8">
        <f>M20+M29+M38+M47+M56+M65+M74+M83+M92+M101+M110+M119</f>
        <v>9970235.2999999989</v>
      </c>
    </row>
    <row r="8" spans="1:19" ht="21" customHeight="1">
      <c r="A8" s="70" t="s">
        <v>12</v>
      </c>
      <c r="B8" s="9"/>
      <c r="C8" s="9"/>
      <c r="D8" s="9"/>
      <c r="E8" s="9"/>
      <c r="F8" s="10">
        <f>F21+F30+F39+F48+F57+F66+F75+F84+F93+F102+F111+F120</f>
        <v>1739948.7</v>
      </c>
      <c r="G8" s="10">
        <f t="shared" ref="F8:L15" si="2">G21+G30+G39+G48+G57+G66+G84+G93+G102+G111+G120</f>
        <v>1346803.4</v>
      </c>
      <c r="H8" s="10">
        <f t="shared" si="2"/>
        <v>1346943.4</v>
      </c>
      <c r="I8" s="10">
        <f t="shared" si="2"/>
        <v>1381880.5999999999</v>
      </c>
      <c r="J8" s="10">
        <f t="shared" si="2"/>
        <v>1381880.5999999999</v>
      </c>
      <c r="K8" s="10">
        <f t="shared" si="2"/>
        <v>1381880.5999999999</v>
      </c>
      <c r="L8" s="10">
        <f t="shared" si="2"/>
        <v>1381880.5999999999</v>
      </c>
      <c r="M8" s="71">
        <f t="shared" si="1"/>
        <v>9961217.8999999985</v>
      </c>
      <c r="N8" s="52">
        <f>M8+M14</f>
        <v>9970235.2999999989</v>
      </c>
    </row>
    <row r="9" spans="1:19" ht="19.5" customHeight="1">
      <c r="A9" s="72" t="s">
        <v>13</v>
      </c>
      <c r="B9" s="9"/>
      <c r="C9" s="9"/>
      <c r="D9" s="9"/>
      <c r="E9" s="9"/>
      <c r="F9" s="10">
        <f t="shared" si="2"/>
        <v>0</v>
      </c>
      <c r="G9" s="10">
        <f t="shared" si="2"/>
        <v>0</v>
      </c>
      <c r="H9" s="10">
        <f t="shared" si="2"/>
        <v>0</v>
      </c>
      <c r="I9" s="10">
        <f t="shared" si="2"/>
        <v>0</v>
      </c>
      <c r="J9" s="10">
        <f t="shared" si="2"/>
        <v>0</v>
      </c>
      <c r="K9" s="10">
        <f t="shared" si="2"/>
        <v>0</v>
      </c>
      <c r="L9" s="10">
        <f t="shared" si="2"/>
        <v>0</v>
      </c>
      <c r="M9" s="71">
        <f t="shared" si="1"/>
        <v>0</v>
      </c>
    </row>
    <row r="10" spans="1:19" ht="40.5" customHeight="1">
      <c r="A10" s="73" t="s">
        <v>14</v>
      </c>
      <c r="B10" s="9"/>
      <c r="C10" s="9"/>
      <c r="D10" s="9"/>
      <c r="E10" s="9"/>
      <c r="F10" s="10">
        <f t="shared" si="2"/>
        <v>0</v>
      </c>
      <c r="G10" s="10">
        <f t="shared" si="2"/>
        <v>0</v>
      </c>
      <c r="H10" s="10">
        <f t="shared" si="2"/>
        <v>0</v>
      </c>
      <c r="I10" s="10">
        <f t="shared" si="2"/>
        <v>0</v>
      </c>
      <c r="J10" s="10">
        <f t="shared" si="2"/>
        <v>0</v>
      </c>
      <c r="K10" s="10">
        <f t="shared" si="2"/>
        <v>0</v>
      </c>
      <c r="L10" s="10">
        <f t="shared" si="2"/>
        <v>0</v>
      </c>
      <c r="M10" s="71">
        <f t="shared" si="1"/>
        <v>0</v>
      </c>
    </row>
    <row r="11" spans="1:19" ht="27" customHeight="1">
      <c r="A11" s="70" t="s">
        <v>15</v>
      </c>
      <c r="B11" s="9"/>
      <c r="C11" s="9"/>
      <c r="D11" s="9"/>
      <c r="E11" s="9"/>
      <c r="F11" s="10">
        <f>F24+F33+F42+F51+F60+F69+F78+F87+F96+F105+F114+F123</f>
        <v>428224.9</v>
      </c>
      <c r="G11" s="10">
        <f t="shared" si="2"/>
        <v>38444.9</v>
      </c>
      <c r="H11" s="10">
        <f t="shared" si="2"/>
        <v>38444.9</v>
      </c>
      <c r="I11" s="10">
        <f t="shared" si="2"/>
        <v>38444.9</v>
      </c>
      <c r="J11" s="10">
        <f t="shared" si="2"/>
        <v>38444.9</v>
      </c>
      <c r="K11" s="10">
        <f t="shared" si="2"/>
        <v>38444.9</v>
      </c>
      <c r="L11" s="10">
        <f t="shared" si="2"/>
        <v>38444.9</v>
      </c>
      <c r="M11" s="71">
        <f t="shared" si="1"/>
        <v>658894.30000000016</v>
      </c>
    </row>
    <row r="12" spans="1:19" ht="48" customHeight="1">
      <c r="A12" s="70" t="s">
        <v>16</v>
      </c>
      <c r="B12" s="9"/>
      <c r="C12" s="9"/>
      <c r="D12" s="9"/>
      <c r="E12" s="9"/>
      <c r="F12" s="10">
        <f t="shared" si="2"/>
        <v>0</v>
      </c>
      <c r="G12" s="10">
        <f t="shared" si="2"/>
        <v>0</v>
      </c>
      <c r="H12" s="10">
        <f t="shared" si="2"/>
        <v>0</v>
      </c>
      <c r="I12" s="10">
        <f t="shared" si="2"/>
        <v>0</v>
      </c>
      <c r="J12" s="10">
        <f t="shared" si="2"/>
        <v>0</v>
      </c>
      <c r="K12" s="10">
        <f t="shared" si="2"/>
        <v>0</v>
      </c>
      <c r="L12" s="10">
        <f t="shared" si="2"/>
        <v>0</v>
      </c>
      <c r="M12" s="71">
        <f t="shared" si="1"/>
        <v>0</v>
      </c>
    </row>
    <row r="13" spans="1:19" ht="51" customHeight="1">
      <c r="A13" s="70" t="s">
        <v>17</v>
      </c>
      <c r="B13" s="9"/>
      <c r="C13" s="9"/>
      <c r="D13" s="9"/>
      <c r="E13" s="9"/>
      <c r="F13" s="10">
        <f t="shared" si="2"/>
        <v>0</v>
      </c>
      <c r="G13" s="10">
        <f t="shared" si="2"/>
        <v>0</v>
      </c>
      <c r="H13" s="10">
        <f t="shared" si="2"/>
        <v>0</v>
      </c>
      <c r="I13" s="10">
        <f t="shared" si="2"/>
        <v>0</v>
      </c>
      <c r="J13" s="10">
        <f t="shared" si="2"/>
        <v>0</v>
      </c>
      <c r="K13" s="10">
        <f t="shared" si="2"/>
        <v>0</v>
      </c>
      <c r="L13" s="10">
        <f t="shared" si="2"/>
        <v>0</v>
      </c>
      <c r="M13" s="71">
        <f t="shared" si="1"/>
        <v>0</v>
      </c>
      <c r="S13" s="2" t="s">
        <v>18</v>
      </c>
    </row>
    <row r="14" spans="1:19" ht="21.75" customHeight="1">
      <c r="A14" s="70" t="s">
        <v>19</v>
      </c>
      <c r="B14" s="9"/>
      <c r="C14" s="9"/>
      <c r="D14" s="9"/>
      <c r="E14" s="9"/>
      <c r="F14" s="10">
        <f t="shared" si="2"/>
        <v>1288.2</v>
      </c>
      <c r="G14" s="10">
        <f t="shared" si="2"/>
        <v>1288.2</v>
      </c>
      <c r="H14" s="10">
        <f t="shared" si="2"/>
        <v>1288.2</v>
      </c>
      <c r="I14" s="10">
        <f t="shared" si="2"/>
        <v>1288.2</v>
      </c>
      <c r="J14" s="10">
        <f t="shared" si="2"/>
        <v>1288.2</v>
      </c>
      <c r="K14" s="10">
        <f t="shared" si="2"/>
        <v>1288.2</v>
      </c>
      <c r="L14" s="10">
        <f t="shared" si="2"/>
        <v>1288.2</v>
      </c>
      <c r="M14" s="71">
        <f t="shared" si="1"/>
        <v>9017.4</v>
      </c>
    </row>
    <row r="15" spans="1:19" ht="26.25" customHeight="1" thickBot="1">
      <c r="A15" s="74" t="s">
        <v>20</v>
      </c>
      <c r="B15" s="11"/>
      <c r="C15" s="11"/>
      <c r="D15" s="11"/>
      <c r="E15" s="11"/>
      <c r="F15" s="10">
        <f t="shared" si="2"/>
        <v>0</v>
      </c>
      <c r="G15" s="10">
        <f t="shared" si="2"/>
        <v>0</v>
      </c>
      <c r="H15" s="10">
        <f t="shared" si="2"/>
        <v>0</v>
      </c>
      <c r="I15" s="10">
        <f t="shared" si="2"/>
        <v>0</v>
      </c>
      <c r="J15" s="10">
        <f t="shared" si="2"/>
        <v>0</v>
      </c>
      <c r="K15" s="10">
        <f t="shared" si="2"/>
        <v>0</v>
      </c>
      <c r="L15" s="10">
        <f t="shared" si="2"/>
        <v>0</v>
      </c>
      <c r="M15" s="71">
        <f t="shared" si="1"/>
        <v>0</v>
      </c>
    </row>
    <row r="16" spans="1:19" ht="21.75" hidden="1" customHeight="1">
      <c r="A16" s="116" t="s">
        <v>21</v>
      </c>
      <c r="B16" s="12"/>
      <c r="C16" s="12"/>
      <c r="D16" s="12"/>
      <c r="E16" s="12"/>
      <c r="F16" s="13">
        <f t="shared" ref="F16:L16" si="3">F29+F38+F47+F56+F65+F80+F92+F101+F110+F119+F128</f>
        <v>1101154.9000000001</v>
      </c>
      <c r="G16" s="13">
        <f t="shared" si="3"/>
        <v>1097789.6000000001</v>
      </c>
      <c r="H16" s="13">
        <f t="shared" si="3"/>
        <v>1097929.6000000001</v>
      </c>
      <c r="I16" s="13">
        <f t="shared" si="3"/>
        <v>1132866.8</v>
      </c>
      <c r="J16" s="13">
        <f t="shared" si="3"/>
        <v>1132866.8</v>
      </c>
      <c r="K16" s="13">
        <f t="shared" si="3"/>
        <v>1132866.8</v>
      </c>
      <c r="L16" s="13">
        <f t="shared" si="3"/>
        <v>1132866.8</v>
      </c>
      <c r="M16" s="75">
        <f t="shared" ref="M16:M19" si="4">SUM(F16:L16)</f>
        <v>7828341.2999999998</v>
      </c>
    </row>
    <row r="17" spans="1:13" ht="24" hidden="1" customHeight="1">
      <c r="A17" s="117"/>
      <c r="B17" s="14"/>
      <c r="C17" s="14"/>
      <c r="D17" s="14"/>
      <c r="E17" s="15"/>
      <c r="F17" s="9"/>
      <c r="G17" s="9"/>
      <c r="H17" s="9"/>
      <c r="I17" s="9"/>
      <c r="J17" s="9"/>
      <c r="K17" s="9"/>
      <c r="L17" s="9"/>
      <c r="M17" s="71">
        <f t="shared" si="4"/>
        <v>0</v>
      </c>
    </row>
    <row r="18" spans="1:13" ht="26.25" hidden="1" customHeight="1">
      <c r="A18" s="117"/>
      <c r="B18" s="14"/>
      <c r="C18" s="14"/>
      <c r="D18" s="14"/>
      <c r="E18" s="15"/>
      <c r="F18" s="10" t="e">
        <f>#REF!+#REF!+#REF!+#REF!+#REF!</f>
        <v>#REF!</v>
      </c>
      <c r="G18" s="10" t="e">
        <f>#REF!+#REF!+#REF!+#REF!+#REF!</f>
        <v>#REF!</v>
      </c>
      <c r="H18" s="10" t="e">
        <f>#REF!+#REF!+#REF!+#REF!+#REF!</f>
        <v>#REF!</v>
      </c>
      <c r="I18" s="10" t="e">
        <f>#REF!+#REF!+#REF!+#REF!+#REF!</f>
        <v>#REF!</v>
      </c>
      <c r="J18" s="10" t="e">
        <f>#REF!+#REF!+#REF!+#REF!+#REF!</f>
        <v>#REF!</v>
      </c>
      <c r="K18" s="10" t="e">
        <f>#REF!+#REF!+#REF!+#REF!+#REF!</f>
        <v>#REF!</v>
      </c>
      <c r="L18" s="10" t="e">
        <f>#REF!+#REF!+#REF!+#REF!+#REF!</f>
        <v>#REF!</v>
      </c>
      <c r="M18" s="71" t="e">
        <f t="shared" si="4"/>
        <v>#REF!</v>
      </c>
    </row>
    <row r="19" spans="1:13" ht="36" hidden="1" customHeight="1">
      <c r="A19" s="118"/>
      <c r="B19" s="16"/>
      <c r="C19" s="16"/>
      <c r="D19" s="16"/>
      <c r="E19" s="17"/>
      <c r="F19" s="18" t="e">
        <f>#REF!+#REF!</f>
        <v>#REF!</v>
      </c>
      <c r="G19" s="18" t="e">
        <f>#REF!+#REF!</f>
        <v>#REF!</v>
      </c>
      <c r="H19" s="18" t="e">
        <f>#REF!+#REF!</f>
        <v>#REF!</v>
      </c>
      <c r="I19" s="18" t="e">
        <f>#REF!+#REF!</f>
        <v>#REF!</v>
      </c>
      <c r="J19" s="18" t="e">
        <f>#REF!+#REF!</f>
        <v>#REF!</v>
      </c>
      <c r="K19" s="18" t="e">
        <f>#REF!+#REF!</f>
        <v>#REF!</v>
      </c>
      <c r="L19" s="18" t="e">
        <f>#REF!+#REF!</f>
        <v>#REF!</v>
      </c>
      <c r="M19" s="76" t="e">
        <f t="shared" si="4"/>
        <v>#REF!</v>
      </c>
    </row>
    <row r="20" spans="1:13" ht="49.5" customHeight="1">
      <c r="A20" s="77" t="s">
        <v>0</v>
      </c>
      <c r="B20" s="19"/>
      <c r="C20" s="19"/>
      <c r="D20" s="19"/>
      <c r="E20" s="19"/>
      <c r="F20" s="7">
        <f t="shared" ref="F20:M20" si="5">SUM(F26:F28)+F21</f>
        <v>20436</v>
      </c>
      <c r="G20" s="7">
        <f t="shared" si="5"/>
        <v>20436</v>
      </c>
      <c r="H20" s="7">
        <f t="shared" si="5"/>
        <v>20436</v>
      </c>
      <c r="I20" s="7">
        <f t="shared" si="5"/>
        <v>20436</v>
      </c>
      <c r="J20" s="7">
        <f t="shared" si="5"/>
        <v>20436</v>
      </c>
      <c r="K20" s="7">
        <f t="shared" si="5"/>
        <v>20436</v>
      </c>
      <c r="L20" s="7">
        <f t="shared" si="5"/>
        <v>20436</v>
      </c>
      <c r="M20" s="69">
        <f t="shared" si="5"/>
        <v>143052</v>
      </c>
    </row>
    <row r="21" spans="1:13" ht="22.5" customHeight="1">
      <c r="A21" s="78" t="s">
        <v>12</v>
      </c>
      <c r="B21" s="53">
        <v>828</v>
      </c>
      <c r="C21" s="20" t="s">
        <v>22</v>
      </c>
      <c r="D21" s="53" t="s">
        <v>23</v>
      </c>
      <c r="E21" s="53">
        <v>500</v>
      </c>
      <c r="F21" s="10">
        <f t="shared" ref="F21:M21" si="6">SUM(F22:F25)</f>
        <v>20436</v>
      </c>
      <c r="G21" s="10">
        <f t="shared" si="6"/>
        <v>20436</v>
      </c>
      <c r="H21" s="10">
        <f t="shared" si="6"/>
        <v>20436</v>
      </c>
      <c r="I21" s="10">
        <f t="shared" si="6"/>
        <v>20436</v>
      </c>
      <c r="J21" s="10">
        <f t="shared" si="6"/>
        <v>20436</v>
      </c>
      <c r="K21" s="10">
        <f t="shared" si="6"/>
        <v>20436</v>
      </c>
      <c r="L21" s="10">
        <f t="shared" si="6"/>
        <v>20436</v>
      </c>
      <c r="M21" s="71">
        <f t="shared" si="6"/>
        <v>143052</v>
      </c>
    </row>
    <row r="22" spans="1:13" ht="22.5" customHeight="1">
      <c r="A22" s="79" t="s">
        <v>13</v>
      </c>
      <c r="B22" s="14"/>
      <c r="C22" s="14"/>
      <c r="D22" s="14"/>
      <c r="E22" s="15"/>
      <c r="F22" s="9"/>
      <c r="G22" s="9"/>
      <c r="H22" s="9"/>
      <c r="I22" s="9"/>
      <c r="J22" s="9"/>
      <c r="K22" s="9"/>
      <c r="L22" s="9"/>
      <c r="M22" s="71"/>
    </row>
    <row r="23" spans="1:13" ht="34.5" customHeight="1">
      <c r="A23" s="114" t="s">
        <v>14</v>
      </c>
      <c r="B23" s="14"/>
      <c r="C23" s="14"/>
      <c r="D23" s="14"/>
      <c r="E23" s="15"/>
      <c r="F23" s="9"/>
      <c r="G23" s="9"/>
      <c r="H23" s="9"/>
      <c r="I23" s="9"/>
      <c r="J23" s="9"/>
      <c r="K23" s="9"/>
      <c r="L23" s="9"/>
      <c r="M23" s="71"/>
    </row>
    <row r="24" spans="1:13" ht="17.25" customHeight="1">
      <c r="A24" s="78" t="s">
        <v>15</v>
      </c>
      <c r="B24" s="53"/>
      <c r="C24" s="20"/>
      <c r="D24" s="53"/>
      <c r="E24" s="53"/>
      <c r="F24" s="10">
        <v>20436</v>
      </c>
      <c r="G24" s="10">
        <v>20436</v>
      </c>
      <c r="H24" s="10">
        <v>20436</v>
      </c>
      <c r="I24" s="10">
        <v>20436</v>
      </c>
      <c r="J24" s="10">
        <v>20436</v>
      </c>
      <c r="K24" s="10">
        <v>20436</v>
      </c>
      <c r="L24" s="10">
        <v>20436</v>
      </c>
      <c r="M24" s="71">
        <f>SUM(F24:L24)</f>
        <v>143052</v>
      </c>
    </row>
    <row r="25" spans="1:13" ht="48" customHeight="1">
      <c r="A25" s="78" t="s">
        <v>16</v>
      </c>
      <c r="B25" s="14"/>
      <c r="C25" s="14"/>
      <c r="D25" s="14"/>
      <c r="E25" s="15"/>
      <c r="F25" s="9"/>
      <c r="G25" s="9"/>
      <c r="H25" s="9"/>
      <c r="I25" s="9"/>
      <c r="J25" s="9"/>
      <c r="K25" s="9"/>
      <c r="L25" s="9"/>
      <c r="M25" s="71"/>
    </row>
    <row r="26" spans="1:13" ht="51" customHeight="1">
      <c r="A26" s="78" t="s">
        <v>17</v>
      </c>
      <c r="B26" s="14"/>
      <c r="C26" s="14"/>
      <c r="D26" s="14"/>
      <c r="E26" s="15"/>
      <c r="F26" s="9"/>
      <c r="G26" s="9"/>
      <c r="H26" s="9"/>
      <c r="I26" s="9"/>
      <c r="J26" s="9"/>
      <c r="K26" s="9"/>
      <c r="L26" s="9"/>
      <c r="M26" s="71"/>
    </row>
    <row r="27" spans="1:13" ht="21" customHeight="1">
      <c r="A27" s="78" t="s">
        <v>19</v>
      </c>
      <c r="B27" s="14"/>
      <c r="C27" s="14"/>
      <c r="D27" s="14"/>
      <c r="E27" s="15"/>
      <c r="F27" s="9"/>
      <c r="G27" s="9"/>
      <c r="H27" s="9"/>
      <c r="I27" s="9"/>
      <c r="J27" s="9"/>
      <c r="K27" s="9"/>
      <c r="L27" s="9"/>
      <c r="M27" s="71"/>
    </row>
    <row r="28" spans="1:13" ht="18" customHeight="1" thickBot="1">
      <c r="A28" s="80" t="s">
        <v>20</v>
      </c>
      <c r="B28" s="16"/>
      <c r="C28" s="16"/>
      <c r="D28" s="16"/>
      <c r="E28" s="17"/>
      <c r="F28" s="21"/>
      <c r="G28" s="21"/>
      <c r="H28" s="21"/>
      <c r="I28" s="21"/>
      <c r="J28" s="21"/>
      <c r="K28" s="21"/>
      <c r="L28" s="21"/>
      <c r="M28" s="76"/>
    </row>
    <row r="29" spans="1:13" ht="63" customHeight="1">
      <c r="A29" s="77" t="s">
        <v>1</v>
      </c>
      <c r="B29" s="19"/>
      <c r="C29" s="19"/>
      <c r="D29" s="19"/>
      <c r="E29" s="22"/>
      <c r="F29" s="62">
        <f t="shared" ref="F29:M29" si="7">F30+F35+F36+F37</f>
        <v>13876</v>
      </c>
      <c r="G29" s="62">
        <f t="shared" si="7"/>
        <v>13876</v>
      </c>
      <c r="H29" s="62">
        <f t="shared" si="7"/>
        <v>13876</v>
      </c>
      <c r="I29" s="62">
        <f t="shared" si="7"/>
        <v>13876</v>
      </c>
      <c r="J29" s="62">
        <f t="shared" si="7"/>
        <v>13876</v>
      </c>
      <c r="K29" s="62">
        <f t="shared" si="7"/>
        <v>13876</v>
      </c>
      <c r="L29" s="62">
        <f t="shared" si="7"/>
        <v>13876</v>
      </c>
      <c r="M29" s="81">
        <f t="shared" si="7"/>
        <v>97132</v>
      </c>
    </row>
    <row r="30" spans="1:13" ht="15" customHeight="1">
      <c r="A30" s="78" t="s">
        <v>12</v>
      </c>
      <c r="B30" s="53">
        <v>828</v>
      </c>
      <c r="C30" s="53" t="s">
        <v>22</v>
      </c>
      <c r="D30" s="53" t="s">
        <v>24</v>
      </c>
      <c r="E30" s="53">
        <v>500</v>
      </c>
      <c r="F30" s="3">
        <f t="shared" ref="F30:M30" si="8">SUM(F31:F34)</f>
        <v>12936.8</v>
      </c>
      <c r="G30" s="3">
        <f t="shared" si="8"/>
        <v>12936.8</v>
      </c>
      <c r="H30" s="3">
        <f t="shared" si="8"/>
        <v>12936.8</v>
      </c>
      <c r="I30" s="3">
        <f t="shared" si="8"/>
        <v>12936.8</v>
      </c>
      <c r="J30" s="3">
        <f t="shared" si="8"/>
        <v>12936.8</v>
      </c>
      <c r="K30" s="3">
        <f t="shared" si="8"/>
        <v>12936.8</v>
      </c>
      <c r="L30" s="3">
        <f t="shared" si="8"/>
        <v>12936.8</v>
      </c>
      <c r="M30" s="82">
        <f t="shared" si="8"/>
        <v>90557.6</v>
      </c>
    </row>
    <row r="31" spans="1:13" ht="22.5" customHeight="1">
      <c r="A31" s="79" t="s">
        <v>13</v>
      </c>
      <c r="B31" s="14"/>
      <c r="C31" s="14"/>
      <c r="D31" s="14"/>
      <c r="E31" s="15"/>
      <c r="F31" s="10"/>
      <c r="G31" s="10"/>
      <c r="H31" s="10"/>
      <c r="I31" s="10"/>
      <c r="J31" s="10"/>
      <c r="K31" s="10"/>
      <c r="L31" s="10"/>
      <c r="M31" s="71"/>
    </row>
    <row r="32" spans="1:13" ht="30.75" customHeight="1">
      <c r="A32" s="114" t="s">
        <v>14</v>
      </c>
      <c r="B32" s="14"/>
      <c r="C32" s="14"/>
      <c r="D32" s="14"/>
      <c r="E32" s="15"/>
      <c r="F32" s="10"/>
      <c r="G32" s="10"/>
      <c r="H32" s="10"/>
      <c r="I32" s="10"/>
      <c r="J32" s="10"/>
      <c r="K32" s="10"/>
      <c r="L32" s="10"/>
      <c r="M32" s="71"/>
    </row>
    <row r="33" spans="1:13" ht="17.25" customHeight="1">
      <c r="A33" s="78" t="s">
        <v>15</v>
      </c>
      <c r="B33" s="53"/>
      <c r="C33" s="53"/>
      <c r="D33" s="53"/>
      <c r="E33" s="53"/>
      <c r="F33" s="3">
        <v>12936.8</v>
      </c>
      <c r="G33" s="3">
        <v>12936.8</v>
      </c>
      <c r="H33" s="3">
        <v>12936.8</v>
      </c>
      <c r="I33" s="3">
        <v>12936.8</v>
      </c>
      <c r="J33" s="3">
        <v>12936.8</v>
      </c>
      <c r="K33" s="3">
        <v>12936.8</v>
      </c>
      <c r="L33" s="3">
        <v>12936.8</v>
      </c>
      <c r="M33" s="82">
        <f>SUM(F33:L33)</f>
        <v>90557.6</v>
      </c>
    </row>
    <row r="34" spans="1:13" ht="48.75" customHeight="1">
      <c r="A34" s="78" t="s">
        <v>16</v>
      </c>
      <c r="B34" s="14"/>
      <c r="C34" s="14"/>
      <c r="D34" s="14"/>
      <c r="E34" s="15"/>
      <c r="F34" s="9"/>
      <c r="G34" s="9"/>
      <c r="H34" s="9"/>
      <c r="I34" s="9"/>
      <c r="J34" s="9"/>
      <c r="K34" s="9"/>
      <c r="L34" s="9"/>
      <c r="M34" s="83"/>
    </row>
    <row r="35" spans="1:13" ht="47.25" customHeight="1">
      <c r="A35" s="78" t="s">
        <v>17</v>
      </c>
      <c r="B35" s="14"/>
      <c r="C35" s="14"/>
      <c r="D35" s="14"/>
      <c r="E35" s="15"/>
      <c r="F35" s="9"/>
      <c r="G35" s="9"/>
      <c r="H35" s="9"/>
      <c r="I35" s="9"/>
      <c r="J35" s="9"/>
      <c r="K35" s="9"/>
      <c r="L35" s="9"/>
      <c r="M35" s="83"/>
    </row>
    <row r="36" spans="1:13" ht="15" customHeight="1">
      <c r="A36" s="78" t="s">
        <v>19</v>
      </c>
      <c r="B36" s="14"/>
      <c r="C36" s="14"/>
      <c r="D36" s="14"/>
      <c r="E36" s="15"/>
      <c r="F36" s="3">
        <v>939.2</v>
      </c>
      <c r="G36" s="3">
        <v>939.2</v>
      </c>
      <c r="H36" s="3">
        <v>939.2</v>
      </c>
      <c r="I36" s="3">
        <v>939.2</v>
      </c>
      <c r="J36" s="3">
        <v>939.2</v>
      </c>
      <c r="K36" s="3">
        <v>939.2</v>
      </c>
      <c r="L36" s="3">
        <v>939.2</v>
      </c>
      <c r="M36" s="82">
        <f>SUM(F36:L36)</f>
        <v>6574.4</v>
      </c>
    </row>
    <row r="37" spans="1:13" ht="18" customHeight="1" thickBot="1">
      <c r="A37" s="80" t="s">
        <v>20</v>
      </c>
      <c r="B37" s="23"/>
      <c r="C37" s="23"/>
      <c r="D37" s="23"/>
      <c r="E37" s="24"/>
      <c r="F37" s="11"/>
      <c r="G37" s="11"/>
      <c r="H37" s="11"/>
      <c r="I37" s="11"/>
      <c r="J37" s="11"/>
      <c r="K37" s="11"/>
      <c r="L37" s="11"/>
      <c r="M37" s="84"/>
    </row>
    <row r="38" spans="1:13" ht="78.75" customHeight="1">
      <c r="A38" s="85" t="s">
        <v>47</v>
      </c>
      <c r="B38" s="19"/>
      <c r="C38" s="19"/>
      <c r="D38" s="19"/>
      <c r="E38" s="22"/>
      <c r="F38" s="63">
        <f t="shared" ref="F38:L38" si="9">F39+F44+F45+F46</f>
        <v>200</v>
      </c>
      <c r="G38" s="63">
        <f t="shared" si="9"/>
        <v>200</v>
      </c>
      <c r="H38" s="63">
        <f t="shared" si="9"/>
        <v>200</v>
      </c>
      <c r="I38" s="63">
        <f t="shared" si="9"/>
        <v>200</v>
      </c>
      <c r="J38" s="63">
        <f t="shared" si="9"/>
        <v>200</v>
      </c>
      <c r="K38" s="63">
        <f t="shared" si="9"/>
        <v>200</v>
      </c>
      <c r="L38" s="63">
        <f t="shared" si="9"/>
        <v>200</v>
      </c>
      <c r="M38" s="69">
        <f t="shared" ref="M38:M42" si="10">SUM(F38:L38)</f>
        <v>1400</v>
      </c>
    </row>
    <row r="39" spans="1:13" ht="16.5" customHeight="1">
      <c r="A39" s="78" t="s">
        <v>12</v>
      </c>
      <c r="B39" s="53">
        <v>812</v>
      </c>
      <c r="C39" s="53" t="s">
        <v>25</v>
      </c>
      <c r="D39" s="53" t="s">
        <v>23</v>
      </c>
      <c r="E39" s="53">
        <v>500</v>
      </c>
      <c r="F39" s="64">
        <f t="shared" ref="F39:L39" si="11">F40+F41+F42+F43</f>
        <v>200</v>
      </c>
      <c r="G39" s="64">
        <f t="shared" si="11"/>
        <v>200</v>
      </c>
      <c r="H39" s="64">
        <f t="shared" si="11"/>
        <v>200</v>
      </c>
      <c r="I39" s="64">
        <f t="shared" si="11"/>
        <v>200</v>
      </c>
      <c r="J39" s="64">
        <f t="shared" si="11"/>
        <v>200</v>
      </c>
      <c r="K39" s="64">
        <f t="shared" si="11"/>
        <v>200</v>
      </c>
      <c r="L39" s="64">
        <f t="shared" si="11"/>
        <v>200</v>
      </c>
      <c r="M39" s="71">
        <f t="shared" si="10"/>
        <v>1400</v>
      </c>
    </row>
    <row r="40" spans="1:13" ht="16.5" customHeight="1">
      <c r="A40" s="79" t="s">
        <v>13</v>
      </c>
      <c r="B40" s="14"/>
      <c r="C40" s="14"/>
      <c r="D40" s="14"/>
      <c r="E40" s="15"/>
      <c r="F40" s="9"/>
      <c r="G40" s="9"/>
      <c r="H40" s="9"/>
      <c r="I40" s="9"/>
      <c r="J40" s="9"/>
      <c r="K40" s="9"/>
      <c r="L40" s="9"/>
      <c r="M40" s="71"/>
    </row>
    <row r="41" spans="1:13" ht="32.25" customHeight="1">
      <c r="A41" s="114" t="s">
        <v>14</v>
      </c>
      <c r="B41" s="14"/>
      <c r="C41" s="14"/>
      <c r="D41" s="14"/>
      <c r="E41" s="15"/>
      <c r="F41" s="9"/>
      <c r="G41" s="9"/>
      <c r="H41" s="9"/>
      <c r="I41" s="9"/>
      <c r="J41" s="9"/>
      <c r="K41" s="9"/>
      <c r="L41" s="9"/>
      <c r="M41" s="71"/>
    </row>
    <row r="42" spans="1:13" ht="16.5" customHeight="1">
      <c r="A42" s="78" t="s">
        <v>15</v>
      </c>
      <c r="B42" s="53"/>
      <c r="C42" s="53"/>
      <c r="D42" s="53"/>
      <c r="E42" s="53"/>
      <c r="F42" s="64">
        <v>200</v>
      </c>
      <c r="G42" s="64">
        <v>200</v>
      </c>
      <c r="H42" s="64">
        <v>200</v>
      </c>
      <c r="I42" s="64">
        <v>200</v>
      </c>
      <c r="J42" s="64">
        <v>200</v>
      </c>
      <c r="K42" s="64">
        <v>200</v>
      </c>
      <c r="L42" s="64">
        <v>200</v>
      </c>
      <c r="M42" s="71">
        <f t="shared" si="10"/>
        <v>1400</v>
      </c>
    </row>
    <row r="43" spans="1:13" ht="49.5" customHeight="1">
      <c r="A43" s="78" t="s">
        <v>16</v>
      </c>
      <c r="B43" s="14"/>
      <c r="C43" s="14"/>
      <c r="D43" s="14"/>
      <c r="E43" s="15"/>
      <c r="F43" s="9"/>
      <c r="G43" s="9"/>
      <c r="H43" s="9"/>
      <c r="I43" s="9"/>
      <c r="J43" s="9"/>
      <c r="K43" s="9"/>
      <c r="L43" s="9"/>
      <c r="M43" s="71"/>
    </row>
    <row r="44" spans="1:13" ht="48.75" customHeight="1">
      <c r="A44" s="78" t="s">
        <v>17</v>
      </c>
      <c r="B44" s="14"/>
      <c r="C44" s="14"/>
      <c r="D44" s="14"/>
      <c r="E44" s="15"/>
      <c r="F44" s="9"/>
      <c r="G44" s="9"/>
      <c r="H44" s="9"/>
      <c r="I44" s="9"/>
      <c r="J44" s="9"/>
      <c r="K44" s="9"/>
      <c r="L44" s="9"/>
      <c r="M44" s="71"/>
    </row>
    <row r="45" spans="1:13" ht="17.25" customHeight="1">
      <c r="A45" s="78" t="s">
        <v>19</v>
      </c>
      <c r="B45" s="14"/>
      <c r="C45" s="14"/>
      <c r="D45" s="14"/>
      <c r="E45" s="15"/>
      <c r="F45" s="9"/>
      <c r="G45" s="9"/>
      <c r="H45" s="9"/>
      <c r="I45" s="9"/>
      <c r="J45" s="9"/>
      <c r="K45" s="9"/>
      <c r="L45" s="9"/>
      <c r="M45" s="71"/>
    </row>
    <row r="46" spans="1:13" ht="18.75" customHeight="1" thickBot="1">
      <c r="A46" s="86" t="s">
        <v>20</v>
      </c>
      <c r="B46" s="23"/>
      <c r="C46" s="23"/>
      <c r="D46" s="23"/>
      <c r="E46" s="24"/>
      <c r="F46" s="11"/>
      <c r="G46" s="11"/>
      <c r="H46" s="11"/>
      <c r="I46" s="11"/>
      <c r="J46" s="11"/>
      <c r="K46" s="11"/>
      <c r="L46" s="11"/>
      <c r="M46" s="84"/>
    </row>
    <row r="47" spans="1:13" ht="60.75" customHeight="1">
      <c r="A47" s="87" t="s">
        <v>48</v>
      </c>
      <c r="B47" s="25"/>
      <c r="C47" s="19"/>
      <c r="D47" s="19"/>
      <c r="E47" s="19"/>
      <c r="F47" s="6">
        <f t="shared" ref="F47:M47" si="12">F48+F53+F55+F54</f>
        <v>163.19999999999999</v>
      </c>
      <c r="G47" s="6">
        <f t="shared" si="12"/>
        <v>163.19999999999999</v>
      </c>
      <c r="H47" s="6">
        <f t="shared" si="12"/>
        <v>163.19999999999999</v>
      </c>
      <c r="I47" s="6">
        <f t="shared" si="12"/>
        <v>163.19999999999999</v>
      </c>
      <c r="J47" s="6">
        <f t="shared" si="12"/>
        <v>163.19999999999999</v>
      </c>
      <c r="K47" s="6">
        <f t="shared" si="12"/>
        <v>163.19999999999999</v>
      </c>
      <c r="L47" s="6">
        <f t="shared" si="12"/>
        <v>163.19999999999999</v>
      </c>
      <c r="M47" s="88">
        <f t="shared" si="12"/>
        <v>1142.4000000000001</v>
      </c>
    </row>
    <row r="48" spans="1:13" ht="15" customHeight="1">
      <c r="A48" s="89" t="s">
        <v>12</v>
      </c>
      <c r="B48" s="53">
        <v>828</v>
      </c>
      <c r="C48" s="20" t="s">
        <v>22</v>
      </c>
      <c r="D48" s="53" t="s">
        <v>26</v>
      </c>
      <c r="E48" s="53">
        <v>500</v>
      </c>
      <c r="F48" s="9">
        <f t="shared" ref="F48:M48" si="13">F49+F50+F51+F52</f>
        <v>163.19999999999999</v>
      </c>
      <c r="G48" s="9">
        <f t="shared" si="13"/>
        <v>163.19999999999999</v>
      </c>
      <c r="H48" s="9">
        <f t="shared" si="13"/>
        <v>163.19999999999999</v>
      </c>
      <c r="I48" s="9">
        <f t="shared" si="13"/>
        <v>163.19999999999999</v>
      </c>
      <c r="J48" s="9">
        <f t="shared" si="13"/>
        <v>163.19999999999999</v>
      </c>
      <c r="K48" s="9">
        <f t="shared" si="13"/>
        <v>163.19999999999999</v>
      </c>
      <c r="L48" s="9">
        <f t="shared" si="13"/>
        <v>163.19999999999999</v>
      </c>
      <c r="M48" s="90">
        <f t="shared" si="13"/>
        <v>1142.4000000000001</v>
      </c>
    </row>
    <row r="49" spans="1:17" ht="15" customHeight="1">
      <c r="A49" s="79" t="s">
        <v>13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0"/>
    </row>
    <row r="50" spans="1:17" ht="30" customHeight="1">
      <c r="A50" s="114" t="s">
        <v>14</v>
      </c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0"/>
    </row>
    <row r="51" spans="1:17" ht="22.5" customHeight="1">
      <c r="A51" s="78" t="s">
        <v>15</v>
      </c>
      <c r="B51" s="53"/>
      <c r="C51" s="20"/>
      <c r="D51" s="53"/>
      <c r="E51" s="53"/>
      <c r="F51" s="9">
        <v>163.19999999999999</v>
      </c>
      <c r="G51" s="9">
        <v>163.19999999999999</v>
      </c>
      <c r="H51" s="9">
        <v>163.19999999999999</v>
      </c>
      <c r="I51" s="9">
        <v>163.19999999999999</v>
      </c>
      <c r="J51" s="9">
        <v>163.19999999999999</v>
      </c>
      <c r="K51" s="9">
        <v>163.19999999999999</v>
      </c>
      <c r="L51" s="9">
        <v>163.19999999999999</v>
      </c>
      <c r="M51" s="71">
        <f>SUM(F51:L51)</f>
        <v>1142.4000000000001</v>
      </c>
    </row>
    <row r="52" spans="1:17" ht="51.75" customHeight="1">
      <c r="A52" s="78" t="s">
        <v>16</v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0"/>
    </row>
    <row r="53" spans="1:17" ht="45" customHeight="1">
      <c r="A53" s="78" t="s">
        <v>17</v>
      </c>
      <c r="B53" s="9"/>
      <c r="C53" s="9" t="s">
        <v>46</v>
      </c>
      <c r="D53" s="9"/>
      <c r="E53" s="9"/>
      <c r="F53" s="9"/>
      <c r="G53" s="9"/>
      <c r="H53" s="9"/>
      <c r="I53" s="9"/>
      <c r="J53" s="9"/>
      <c r="K53" s="9"/>
      <c r="L53" s="9"/>
      <c r="M53" s="90"/>
    </row>
    <row r="54" spans="1:17" ht="15" customHeight="1">
      <c r="A54" s="78" t="s">
        <v>19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0"/>
    </row>
    <row r="55" spans="1:17" ht="15" customHeight="1" thickBot="1">
      <c r="A55" s="86" t="s">
        <v>20</v>
      </c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91"/>
    </row>
    <row r="56" spans="1:17" ht="46.5" customHeight="1">
      <c r="A56" s="92" t="s">
        <v>49</v>
      </c>
      <c r="B56" s="25"/>
      <c r="C56" s="19"/>
      <c r="D56" s="19"/>
      <c r="E56" s="19"/>
      <c r="F56" s="7">
        <f t="shared" ref="F56:M56" si="14">SUM(F62:F64)+F57</f>
        <v>5057.8999999999996</v>
      </c>
      <c r="G56" s="7">
        <f t="shared" si="14"/>
        <v>5057.8999999999996</v>
      </c>
      <c r="H56" s="7">
        <f t="shared" si="14"/>
        <v>5057.8999999999996</v>
      </c>
      <c r="I56" s="7">
        <f t="shared" si="14"/>
        <v>5057.8999999999996</v>
      </c>
      <c r="J56" s="7">
        <f t="shared" si="14"/>
        <v>5057.8999999999996</v>
      </c>
      <c r="K56" s="7">
        <f t="shared" si="14"/>
        <v>5057.8999999999996</v>
      </c>
      <c r="L56" s="7">
        <f t="shared" si="14"/>
        <v>5057.8999999999996</v>
      </c>
      <c r="M56" s="69">
        <f t="shared" si="14"/>
        <v>35405.300000000003</v>
      </c>
      <c r="Q56" s="2" t="s">
        <v>27</v>
      </c>
    </row>
    <row r="57" spans="1:17" ht="15" customHeight="1">
      <c r="A57" s="89" t="s">
        <v>12</v>
      </c>
      <c r="B57" s="53">
        <v>828</v>
      </c>
      <c r="C57" s="20" t="s">
        <v>22</v>
      </c>
      <c r="D57" s="53" t="s">
        <v>28</v>
      </c>
      <c r="E57" s="53">
        <v>500</v>
      </c>
      <c r="F57" s="10">
        <f t="shared" ref="F57:M57" si="15">SUM(F58:F61)</f>
        <v>4708.8999999999996</v>
      </c>
      <c r="G57" s="10">
        <f t="shared" si="15"/>
        <v>4708.8999999999996</v>
      </c>
      <c r="H57" s="10">
        <f t="shared" si="15"/>
        <v>4708.8999999999996</v>
      </c>
      <c r="I57" s="10">
        <f t="shared" si="15"/>
        <v>4708.8999999999996</v>
      </c>
      <c r="J57" s="10">
        <f t="shared" si="15"/>
        <v>4708.8999999999996</v>
      </c>
      <c r="K57" s="10">
        <f t="shared" si="15"/>
        <v>4708.8999999999996</v>
      </c>
      <c r="L57" s="10">
        <f t="shared" si="15"/>
        <v>4708.8999999999996</v>
      </c>
      <c r="M57" s="71">
        <f t="shared" si="15"/>
        <v>32962.300000000003</v>
      </c>
    </row>
    <row r="58" spans="1:17" ht="15" customHeight="1">
      <c r="A58" s="79" t="s">
        <v>13</v>
      </c>
      <c r="B58" s="14"/>
      <c r="C58" s="14"/>
      <c r="D58" s="14"/>
      <c r="E58" s="14"/>
      <c r="F58" s="10"/>
      <c r="G58" s="10"/>
      <c r="H58" s="10"/>
      <c r="I58" s="10"/>
      <c r="J58" s="10"/>
      <c r="K58" s="10"/>
      <c r="L58" s="10"/>
      <c r="M58" s="71"/>
    </row>
    <row r="59" spans="1:17" ht="31.5" customHeight="1">
      <c r="A59" s="114" t="s">
        <v>14</v>
      </c>
      <c r="B59" s="14"/>
      <c r="C59" s="14"/>
      <c r="D59" s="14"/>
      <c r="E59" s="14"/>
      <c r="F59" s="10"/>
      <c r="G59" s="10"/>
      <c r="H59" s="10"/>
      <c r="I59" s="10"/>
      <c r="J59" s="10"/>
      <c r="K59" s="10"/>
      <c r="L59" s="10"/>
      <c r="M59" s="71"/>
    </row>
    <row r="60" spans="1:17" ht="22.5" customHeight="1">
      <c r="A60" s="78" t="s">
        <v>15</v>
      </c>
      <c r="B60" s="53"/>
      <c r="C60" s="20"/>
      <c r="D60" s="53"/>
      <c r="E60" s="53"/>
      <c r="F60" s="10">
        <v>4708.8999999999996</v>
      </c>
      <c r="G60" s="10">
        <v>4708.8999999999996</v>
      </c>
      <c r="H60" s="10">
        <v>4708.8999999999996</v>
      </c>
      <c r="I60" s="10">
        <v>4708.8999999999996</v>
      </c>
      <c r="J60" s="10">
        <v>4708.8999999999996</v>
      </c>
      <c r="K60" s="10">
        <v>4708.8999999999996</v>
      </c>
      <c r="L60" s="10">
        <v>4708.8999999999996</v>
      </c>
      <c r="M60" s="71">
        <f>SUM(F60:L60)</f>
        <v>32962.300000000003</v>
      </c>
    </row>
    <row r="61" spans="1:17" ht="49.5" customHeight="1">
      <c r="A61" s="78" t="s">
        <v>16</v>
      </c>
      <c r="B61" s="14"/>
      <c r="C61" s="14"/>
      <c r="D61" s="14"/>
      <c r="E61" s="14"/>
      <c r="F61" s="10"/>
      <c r="G61" s="10"/>
      <c r="H61" s="10"/>
      <c r="I61" s="10"/>
      <c r="J61" s="10"/>
      <c r="K61" s="10"/>
      <c r="L61" s="10"/>
      <c r="M61" s="71"/>
    </row>
    <row r="62" spans="1:17" ht="46.5" customHeight="1">
      <c r="A62" s="78" t="s">
        <v>17</v>
      </c>
      <c r="B62" s="14"/>
      <c r="C62" s="14"/>
      <c r="D62" s="14"/>
      <c r="E62" s="14"/>
      <c r="F62" s="10"/>
      <c r="G62" s="10"/>
      <c r="H62" s="10"/>
      <c r="I62" s="10"/>
      <c r="J62" s="10"/>
      <c r="K62" s="10"/>
      <c r="L62" s="10"/>
      <c r="M62" s="71"/>
    </row>
    <row r="63" spans="1:17" ht="21" customHeight="1">
      <c r="A63" s="78" t="s">
        <v>19</v>
      </c>
      <c r="B63" s="14"/>
      <c r="C63" s="14"/>
      <c r="D63" s="14"/>
      <c r="E63" s="15"/>
      <c r="F63" s="10">
        <v>349</v>
      </c>
      <c r="G63" s="10">
        <v>349</v>
      </c>
      <c r="H63" s="10">
        <v>349</v>
      </c>
      <c r="I63" s="10">
        <v>349</v>
      </c>
      <c r="J63" s="10">
        <v>349</v>
      </c>
      <c r="K63" s="10">
        <v>349</v>
      </c>
      <c r="L63" s="10">
        <v>349</v>
      </c>
      <c r="M63" s="71">
        <f t="shared" ref="M63:M64" si="16">SUM(F63:L63)</f>
        <v>2443</v>
      </c>
    </row>
    <row r="64" spans="1:17" ht="21" customHeight="1" thickBot="1">
      <c r="A64" s="80" t="s">
        <v>20</v>
      </c>
      <c r="B64" s="23"/>
      <c r="C64" s="23"/>
      <c r="D64" s="23"/>
      <c r="E64" s="24"/>
      <c r="F64" s="11"/>
      <c r="G64" s="11"/>
      <c r="H64" s="11"/>
      <c r="I64" s="11"/>
      <c r="J64" s="11"/>
      <c r="K64" s="11"/>
      <c r="L64" s="11"/>
      <c r="M64" s="84">
        <f t="shared" si="16"/>
        <v>0</v>
      </c>
    </row>
    <row r="65" spans="1:13" ht="38.25" customHeight="1">
      <c r="A65" s="77" t="s">
        <v>2</v>
      </c>
      <c r="B65" s="25"/>
      <c r="C65" s="19"/>
      <c r="D65" s="19"/>
      <c r="E65" s="19"/>
      <c r="F65" s="7">
        <f t="shared" ref="F65:L65" si="17">SUM(F71:F73)+F66</f>
        <v>1067892</v>
      </c>
      <c r="G65" s="7">
        <f t="shared" si="17"/>
        <v>1067892</v>
      </c>
      <c r="H65" s="7">
        <f t="shared" si="17"/>
        <v>1067892</v>
      </c>
      <c r="I65" s="7">
        <f t="shared" si="17"/>
        <v>1067892</v>
      </c>
      <c r="J65" s="7">
        <f t="shared" si="17"/>
        <v>1067892</v>
      </c>
      <c r="K65" s="7">
        <f t="shared" si="17"/>
        <v>1067892</v>
      </c>
      <c r="L65" s="7">
        <f t="shared" si="17"/>
        <v>1067892</v>
      </c>
      <c r="M65" s="69">
        <f>SUM(F65:L65)</f>
        <v>7475244</v>
      </c>
    </row>
    <row r="66" spans="1:13" ht="19.5" customHeight="1">
      <c r="A66" s="89" t="s">
        <v>12</v>
      </c>
      <c r="B66" s="53">
        <v>828</v>
      </c>
      <c r="C66" s="20" t="s">
        <v>22</v>
      </c>
      <c r="D66" s="53" t="s">
        <v>29</v>
      </c>
      <c r="E66" s="53">
        <v>200</v>
      </c>
      <c r="F66" s="10">
        <v>1067892</v>
      </c>
      <c r="G66" s="10">
        <v>1067892</v>
      </c>
      <c r="H66" s="10">
        <v>1067892</v>
      </c>
      <c r="I66" s="10">
        <v>1067892</v>
      </c>
      <c r="J66" s="10">
        <v>1067892</v>
      </c>
      <c r="K66" s="10">
        <v>1067892</v>
      </c>
      <c r="L66" s="10">
        <v>1067892</v>
      </c>
      <c r="M66" s="71">
        <f>SUM(F66:L66)</f>
        <v>7475244</v>
      </c>
    </row>
    <row r="67" spans="1:13" ht="18.75" customHeight="1">
      <c r="A67" s="79" t="s">
        <v>13</v>
      </c>
      <c r="B67" s="14"/>
      <c r="C67" s="14"/>
      <c r="D67" s="14"/>
      <c r="E67" s="14"/>
      <c r="F67" s="10"/>
      <c r="G67" s="10"/>
      <c r="H67" s="10"/>
      <c r="I67" s="10"/>
      <c r="J67" s="10"/>
      <c r="K67" s="10"/>
      <c r="L67" s="10"/>
      <c r="M67" s="71"/>
    </row>
    <row r="68" spans="1:13" ht="36.75" customHeight="1">
      <c r="A68" s="114" t="s">
        <v>14</v>
      </c>
      <c r="B68" s="14"/>
      <c r="C68" s="14"/>
      <c r="D68" s="14"/>
      <c r="E68" s="14"/>
      <c r="F68" s="10"/>
      <c r="G68" s="10"/>
      <c r="H68" s="10"/>
      <c r="I68" s="10"/>
      <c r="J68" s="10"/>
      <c r="K68" s="10"/>
      <c r="L68" s="10"/>
      <c r="M68" s="71"/>
    </row>
    <row r="69" spans="1:13" ht="23.25" customHeight="1">
      <c r="A69" s="78" t="s">
        <v>15</v>
      </c>
      <c r="B69" s="53"/>
      <c r="C69" s="20"/>
      <c r="D69" s="53"/>
      <c r="E69" s="53"/>
      <c r="F69" s="10"/>
      <c r="G69" s="10"/>
      <c r="H69" s="10"/>
      <c r="I69" s="10"/>
      <c r="J69" s="10"/>
      <c r="K69" s="10"/>
      <c r="L69" s="10"/>
      <c r="M69" s="71"/>
    </row>
    <row r="70" spans="1:13" ht="48" customHeight="1">
      <c r="A70" s="78" t="s">
        <v>16</v>
      </c>
      <c r="B70" s="14"/>
      <c r="C70" s="14"/>
      <c r="D70" s="14"/>
      <c r="E70" s="14"/>
      <c r="F70" s="10"/>
      <c r="G70" s="10"/>
      <c r="H70" s="10"/>
      <c r="I70" s="10"/>
      <c r="J70" s="10"/>
      <c r="K70" s="10"/>
      <c r="L70" s="10"/>
      <c r="M70" s="71"/>
    </row>
    <row r="71" spans="1:13" ht="48.75" customHeight="1">
      <c r="A71" s="78" t="s">
        <v>17</v>
      </c>
      <c r="B71" s="14"/>
      <c r="C71" s="14"/>
      <c r="D71" s="14"/>
      <c r="E71" s="14"/>
      <c r="F71" s="10"/>
      <c r="G71" s="10"/>
      <c r="H71" s="10"/>
      <c r="I71" s="10"/>
      <c r="J71" s="10"/>
      <c r="K71" s="10"/>
      <c r="L71" s="10"/>
      <c r="M71" s="71"/>
    </row>
    <row r="72" spans="1:13" ht="19.5" customHeight="1">
      <c r="A72" s="78" t="s">
        <v>19</v>
      </c>
      <c r="B72" s="14"/>
      <c r="C72" s="14"/>
      <c r="D72" s="14"/>
      <c r="E72" s="14"/>
      <c r="F72" s="10"/>
      <c r="G72" s="10"/>
      <c r="H72" s="10"/>
      <c r="I72" s="10"/>
      <c r="J72" s="10"/>
      <c r="K72" s="10"/>
      <c r="L72" s="10"/>
      <c r="M72" s="71"/>
    </row>
    <row r="73" spans="1:13" ht="19.5" customHeight="1" thickBot="1">
      <c r="A73" s="80" t="s">
        <v>20</v>
      </c>
      <c r="B73" s="16"/>
      <c r="C73" s="16"/>
      <c r="D73" s="16"/>
      <c r="E73" s="17"/>
      <c r="F73" s="21"/>
      <c r="G73" s="21"/>
      <c r="H73" s="21"/>
      <c r="I73" s="21"/>
      <c r="J73" s="21"/>
      <c r="K73" s="21"/>
      <c r="L73" s="21"/>
      <c r="M73" s="76"/>
    </row>
    <row r="74" spans="1:13" s="39" customFormat="1" ht="40.5" customHeight="1">
      <c r="A74" s="93" t="s">
        <v>3</v>
      </c>
      <c r="B74" s="36"/>
      <c r="C74" s="36"/>
      <c r="D74" s="36"/>
      <c r="E74" s="37"/>
      <c r="F74" s="38">
        <f t="shared" ref="F74:L74" si="18">F75+F80+F81+F82</f>
        <v>389780</v>
      </c>
      <c r="G74" s="38">
        <f t="shared" si="18"/>
        <v>0</v>
      </c>
      <c r="H74" s="38">
        <f t="shared" si="18"/>
        <v>0</v>
      </c>
      <c r="I74" s="38">
        <f t="shared" si="18"/>
        <v>0</v>
      </c>
      <c r="J74" s="38">
        <f t="shared" si="18"/>
        <v>0</v>
      </c>
      <c r="K74" s="38">
        <f t="shared" si="18"/>
        <v>0</v>
      </c>
      <c r="L74" s="38">
        <f t="shared" si="18"/>
        <v>0</v>
      </c>
      <c r="M74" s="94">
        <f>SUM(F74:L74)</f>
        <v>389780</v>
      </c>
    </row>
    <row r="75" spans="1:13" s="39" customFormat="1" ht="24" customHeight="1">
      <c r="A75" s="95" t="s">
        <v>12</v>
      </c>
      <c r="B75" s="40">
        <v>828</v>
      </c>
      <c r="C75" s="41" t="s">
        <v>22</v>
      </c>
      <c r="D75" s="40" t="s">
        <v>30</v>
      </c>
      <c r="E75" s="40">
        <v>500</v>
      </c>
      <c r="F75" s="61">
        <v>389780</v>
      </c>
      <c r="G75" s="43">
        <v>0</v>
      </c>
      <c r="H75" s="43">
        <v>0</v>
      </c>
      <c r="I75" s="43">
        <v>0</v>
      </c>
      <c r="J75" s="43">
        <v>0</v>
      </c>
      <c r="K75" s="43">
        <v>0</v>
      </c>
      <c r="L75" s="43">
        <v>0</v>
      </c>
      <c r="M75" s="96">
        <f>SUM(F75:L75)</f>
        <v>389780</v>
      </c>
    </row>
    <row r="76" spans="1:13" s="39" customFormat="1" ht="28.5" customHeight="1">
      <c r="A76" s="97" t="s">
        <v>13</v>
      </c>
      <c r="B76" s="44"/>
      <c r="C76" s="44"/>
      <c r="D76" s="44"/>
      <c r="E76" s="45"/>
      <c r="F76" s="46"/>
      <c r="G76" s="46"/>
      <c r="H76" s="46"/>
      <c r="I76" s="46"/>
      <c r="J76" s="46"/>
      <c r="K76" s="46"/>
      <c r="L76" s="46"/>
      <c r="M76" s="96"/>
    </row>
    <row r="77" spans="1:13" s="39" customFormat="1" ht="37.5" customHeight="1">
      <c r="A77" s="98" t="s">
        <v>14</v>
      </c>
      <c r="B77" s="44"/>
      <c r="C77" s="44"/>
      <c r="D77" s="44"/>
      <c r="E77" s="45"/>
      <c r="F77" s="46"/>
      <c r="G77" s="46"/>
      <c r="H77" s="46"/>
      <c r="I77" s="46"/>
      <c r="J77" s="46"/>
      <c r="K77" s="46"/>
      <c r="L77" s="46"/>
      <c r="M77" s="96"/>
    </row>
    <row r="78" spans="1:13" s="39" customFormat="1" ht="21.75" customHeight="1">
      <c r="A78" s="99" t="s">
        <v>15</v>
      </c>
      <c r="B78" s="44"/>
      <c r="C78" s="44"/>
      <c r="D78" s="44"/>
      <c r="E78" s="45"/>
      <c r="F78" s="47">
        <f>F75</f>
        <v>389780</v>
      </c>
      <c r="G78" s="47">
        <f t="shared" ref="G78:M78" si="19">G75</f>
        <v>0</v>
      </c>
      <c r="H78" s="47">
        <f t="shared" si="19"/>
        <v>0</v>
      </c>
      <c r="I78" s="47">
        <f t="shared" si="19"/>
        <v>0</v>
      </c>
      <c r="J78" s="47">
        <f t="shared" si="19"/>
        <v>0</v>
      </c>
      <c r="K78" s="47">
        <f t="shared" si="19"/>
        <v>0</v>
      </c>
      <c r="L78" s="47">
        <f t="shared" si="19"/>
        <v>0</v>
      </c>
      <c r="M78" s="96">
        <f t="shared" si="19"/>
        <v>389780</v>
      </c>
    </row>
    <row r="79" spans="1:13" s="39" customFormat="1" ht="51.75" customHeight="1">
      <c r="A79" s="99" t="s">
        <v>16</v>
      </c>
      <c r="B79" s="44"/>
      <c r="C79" s="44"/>
      <c r="D79" s="44"/>
      <c r="E79" s="45"/>
      <c r="F79" s="46"/>
      <c r="G79" s="46"/>
      <c r="H79" s="46"/>
      <c r="I79" s="46"/>
      <c r="J79" s="46"/>
      <c r="K79" s="46"/>
      <c r="L79" s="46"/>
      <c r="M79" s="96"/>
    </row>
    <row r="80" spans="1:13" s="39" customFormat="1" ht="51.75" customHeight="1">
      <c r="A80" s="99" t="s">
        <v>17</v>
      </c>
      <c r="B80" s="44"/>
      <c r="C80" s="44"/>
      <c r="D80" s="44"/>
      <c r="E80" s="44"/>
      <c r="F80" s="47"/>
      <c r="G80" s="47"/>
      <c r="H80" s="47"/>
      <c r="I80" s="47"/>
      <c r="J80" s="47"/>
      <c r="K80" s="47"/>
      <c r="L80" s="47"/>
      <c r="M80" s="96"/>
    </row>
    <row r="81" spans="1:13" s="39" customFormat="1" ht="24" customHeight="1">
      <c r="A81" s="99" t="s">
        <v>19</v>
      </c>
      <c r="B81" s="44"/>
      <c r="C81" s="44"/>
      <c r="D81" s="44"/>
      <c r="E81" s="45"/>
      <c r="F81" s="46"/>
      <c r="G81" s="46"/>
      <c r="H81" s="46"/>
      <c r="I81" s="46"/>
      <c r="J81" s="46"/>
      <c r="K81" s="46"/>
      <c r="L81" s="46"/>
      <c r="M81" s="96"/>
    </row>
    <row r="82" spans="1:13" s="39" customFormat="1" ht="18.75" customHeight="1" thickBot="1">
      <c r="A82" s="100" t="s">
        <v>20</v>
      </c>
      <c r="B82" s="48"/>
      <c r="C82" s="48"/>
      <c r="D82" s="48"/>
      <c r="E82" s="49"/>
      <c r="F82" s="50"/>
      <c r="G82" s="50"/>
      <c r="H82" s="50"/>
      <c r="I82" s="50"/>
      <c r="J82" s="50"/>
      <c r="K82" s="50"/>
      <c r="L82" s="50"/>
      <c r="M82" s="101"/>
    </row>
    <row r="83" spans="1:13" ht="51" customHeight="1">
      <c r="A83" s="113" t="s">
        <v>4</v>
      </c>
      <c r="B83" s="26"/>
      <c r="C83" s="12"/>
      <c r="D83" s="12"/>
      <c r="E83" s="12"/>
      <c r="F83" s="51">
        <f t="shared" ref="F83" si="20">SUM(F89:F91)+F84</f>
        <v>229866</v>
      </c>
      <c r="G83" s="51">
        <f t="shared" ref="G83:L83" si="21">SUM(G89:G91)+G84</f>
        <v>229866</v>
      </c>
      <c r="H83" s="51">
        <f t="shared" si="21"/>
        <v>229866</v>
      </c>
      <c r="I83" s="51">
        <f t="shared" si="21"/>
        <v>229866</v>
      </c>
      <c r="J83" s="51">
        <f t="shared" si="21"/>
        <v>229866</v>
      </c>
      <c r="K83" s="51">
        <f t="shared" si="21"/>
        <v>229866</v>
      </c>
      <c r="L83" s="51">
        <f t="shared" si="21"/>
        <v>229866</v>
      </c>
      <c r="M83" s="102">
        <f>SUM(M89:M91)+M84</f>
        <v>1609062</v>
      </c>
    </row>
    <row r="84" spans="1:13" ht="23.25" customHeight="1">
      <c r="A84" s="89" t="s">
        <v>12</v>
      </c>
      <c r="B84" s="53">
        <v>828</v>
      </c>
      <c r="C84" s="20" t="s">
        <v>22</v>
      </c>
      <c r="D84" s="53" t="s">
        <v>31</v>
      </c>
      <c r="E84" s="53">
        <v>800</v>
      </c>
      <c r="F84" s="42">
        <v>229866</v>
      </c>
      <c r="G84" s="42">
        <v>229866</v>
      </c>
      <c r="H84" s="42">
        <v>229866</v>
      </c>
      <c r="I84" s="42">
        <v>229866</v>
      </c>
      <c r="J84" s="42">
        <v>229866</v>
      </c>
      <c r="K84" s="42">
        <v>229866</v>
      </c>
      <c r="L84" s="42">
        <v>229866</v>
      </c>
      <c r="M84" s="103">
        <f>SUM(F84:L84)</f>
        <v>1609062</v>
      </c>
    </row>
    <row r="85" spans="1:13" ht="15" customHeight="1">
      <c r="A85" s="79" t="s">
        <v>13</v>
      </c>
      <c r="B85" s="14"/>
      <c r="C85" s="14"/>
      <c r="D85" s="14"/>
      <c r="E85" s="14"/>
      <c r="F85" s="42"/>
      <c r="G85" s="42"/>
      <c r="H85" s="42"/>
      <c r="I85" s="42"/>
      <c r="J85" s="42"/>
      <c r="K85" s="42"/>
      <c r="L85" s="42"/>
      <c r="M85" s="103"/>
    </row>
    <row r="86" spans="1:13" ht="30.75" customHeight="1">
      <c r="A86" s="114" t="s">
        <v>14</v>
      </c>
      <c r="B86" s="14"/>
      <c r="C86" s="14"/>
      <c r="D86" s="14"/>
      <c r="E86" s="14"/>
      <c r="F86" s="10"/>
      <c r="G86" s="10"/>
      <c r="H86" s="10"/>
      <c r="I86" s="10"/>
      <c r="J86" s="10"/>
      <c r="K86" s="10"/>
      <c r="L86" s="10"/>
      <c r="M86" s="71"/>
    </row>
    <row r="87" spans="1:13" ht="15" customHeight="1">
      <c r="A87" s="78" t="s">
        <v>15</v>
      </c>
      <c r="B87" s="53"/>
      <c r="C87" s="20"/>
      <c r="D87" s="53"/>
      <c r="E87" s="53"/>
      <c r="F87" s="10"/>
      <c r="G87" s="10"/>
      <c r="H87" s="10"/>
      <c r="I87" s="10"/>
      <c r="J87" s="10"/>
      <c r="K87" s="10"/>
      <c r="L87" s="10"/>
      <c r="M87" s="71"/>
    </row>
    <row r="88" spans="1:13" ht="48.75" customHeight="1">
      <c r="A88" s="78" t="s">
        <v>16</v>
      </c>
      <c r="B88" s="14"/>
      <c r="C88" s="14"/>
      <c r="D88" s="14"/>
      <c r="E88" s="14"/>
      <c r="F88" s="10"/>
      <c r="G88" s="10"/>
      <c r="H88" s="10"/>
      <c r="I88" s="10"/>
      <c r="J88" s="10"/>
      <c r="K88" s="10"/>
      <c r="L88" s="10"/>
      <c r="M88" s="71"/>
    </row>
    <row r="89" spans="1:13" ht="50.25" customHeight="1">
      <c r="A89" s="78" t="s">
        <v>17</v>
      </c>
      <c r="B89" s="14"/>
      <c r="C89" s="14"/>
      <c r="D89" s="14"/>
      <c r="E89" s="14"/>
      <c r="F89" s="10"/>
      <c r="G89" s="10"/>
      <c r="H89" s="10"/>
      <c r="I89" s="10"/>
      <c r="J89" s="10"/>
      <c r="K89" s="10"/>
      <c r="L89" s="10"/>
      <c r="M89" s="71"/>
    </row>
    <row r="90" spans="1:13" ht="15" customHeight="1">
      <c r="A90" s="78" t="s">
        <v>19</v>
      </c>
      <c r="B90" s="14"/>
      <c r="C90" s="14"/>
      <c r="D90" s="14"/>
      <c r="E90" s="14"/>
      <c r="F90" s="10"/>
      <c r="G90" s="10"/>
      <c r="H90" s="10"/>
      <c r="I90" s="10"/>
      <c r="J90" s="10"/>
      <c r="K90" s="10"/>
      <c r="L90" s="10"/>
      <c r="M90" s="71"/>
    </row>
    <row r="91" spans="1:13" ht="15" customHeight="1" thickBot="1">
      <c r="A91" s="86" t="s">
        <v>20</v>
      </c>
      <c r="B91" s="23"/>
      <c r="C91" s="23"/>
      <c r="D91" s="23"/>
      <c r="E91" s="23"/>
      <c r="F91" s="27"/>
      <c r="G91" s="27"/>
      <c r="H91" s="27"/>
      <c r="I91" s="27"/>
      <c r="J91" s="27"/>
      <c r="K91" s="27"/>
      <c r="L91" s="27"/>
      <c r="M91" s="84"/>
    </row>
    <row r="92" spans="1:13" ht="42" customHeight="1">
      <c r="A92" s="104" t="s">
        <v>50</v>
      </c>
      <c r="B92" s="25"/>
      <c r="C92" s="19"/>
      <c r="D92" s="19"/>
      <c r="E92" s="19"/>
      <c r="F92" s="7">
        <f t="shared" ref="F92:M92" si="22">F93+F98+F99+F100</f>
        <v>6865.8</v>
      </c>
      <c r="G92" s="7">
        <f t="shared" si="22"/>
        <v>3500.5</v>
      </c>
      <c r="H92" s="7">
        <f t="shared" si="22"/>
        <v>3640.5</v>
      </c>
      <c r="I92" s="7">
        <f t="shared" si="22"/>
        <v>4577.7</v>
      </c>
      <c r="J92" s="7">
        <f t="shared" si="22"/>
        <v>4577.7</v>
      </c>
      <c r="K92" s="7">
        <f t="shared" si="22"/>
        <v>4577.7</v>
      </c>
      <c r="L92" s="7">
        <f t="shared" si="22"/>
        <v>4577.7</v>
      </c>
      <c r="M92" s="69">
        <f t="shared" si="22"/>
        <v>32317.600000000002</v>
      </c>
    </row>
    <row r="93" spans="1:13" ht="18.75" customHeight="1">
      <c r="A93" s="89" t="s">
        <v>12</v>
      </c>
      <c r="B93" s="53">
        <v>810</v>
      </c>
      <c r="C93" s="20" t="s">
        <v>22</v>
      </c>
      <c r="D93" s="53" t="s">
        <v>32</v>
      </c>
      <c r="E93" s="53">
        <v>800</v>
      </c>
      <c r="F93" s="3">
        <f>3294+71.8+3500</f>
        <v>6865.8</v>
      </c>
      <c r="G93" s="3">
        <f>3425.8+74.7</f>
        <v>3500.5</v>
      </c>
      <c r="H93" s="3">
        <f>3562.8+77.7</f>
        <v>3640.5</v>
      </c>
      <c r="I93" s="3">
        <f>4500+77.7</f>
        <v>4577.7</v>
      </c>
      <c r="J93" s="3">
        <f t="shared" ref="J93:L93" si="23">4500+77.7</f>
        <v>4577.7</v>
      </c>
      <c r="K93" s="3">
        <f t="shared" si="23"/>
        <v>4577.7</v>
      </c>
      <c r="L93" s="3">
        <f t="shared" si="23"/>
        <v>4577.7</v>
      </c>
      <c r="M93" s="71">
        <f>SUM(F93:L93)</f>
        <v>32317.600000000002</v>
      </c>
    </row>
    <row r="94" spans="1:13" ht="15" customHeight="1">
      <c r="A94" s="79" t="s">
        <v>13</v>
      </c>
      <c r="B94" s="14"/>
      <c r="C94" s="14"/>
      <c r="D94" s="14"/>
      <c r="E94" s="14"/>
      <c r="F94" s="10"/>
      <c r="G94" s="10"/>
      <c r="H94" s="10"/>
      <c r="I94" s="10"/>
      <c r="J94" s="10"/>
      <c r="K94" s="10"/>
      <c r="L94" s="10"/>
      <c r="M94" s="71"/>
    </row>
    <row r="95" spans="1:13" ht="36" customHeight="1">
      <c r="A95" s="114" t="s">
        <v>14</v>
      </c>
      <c r="B95" s="14"/>
      <c r="C95" s="14"/>
      <c r="D95" s="14"/>
      <c r="E95" s="14"/>
      <c r="F95" s="10"/>
      <c r="G95" s="10"/>
      <c r="H95" s="10"/>
      <c r="I95" s="10"/>
      <c r="J95" s="10"/>
      <c r="K95" s="10"/>
      <c r="L95" s="10"/>
      <c r="M95" s="71"/>
    </row>
    <row r="96" spans="1:13" ht="19.5" customHeight="1">
      <c r="A96" s="78" t="s">
        <v>15</v>
      </c>
      <c r="B96" s="53"/>
      <c r="C96" s="20"/>
      <c r="D96" s="53"/>
      <c r="E96" s="53"/>
      <c r="F96" s="3"/>
      <c r="G96" s="3"/>
      <c r="H96" s="3"/>
      <c r="I96" s="3"/>
      <c r="J96" s="3"/>
      <c r="K96" s="3"/>
      <c r="L96" s="3"/>
      <c r="M96" s="71"/>
    </row>
    <row r="97" spans="1:13" ht="48.75" customHeight="1">
      <c r="A97" s="78" t="s">
        <v>16</v>
      </c>
      <c r="B97" s="14"/>
      <c r="C97" s="14"/>
      <c r="D97" s="14"/>
      <c r="E97" s="14"/>
      <c r="F97" s="10"/>
      <c r="G97" s="10"/>
      <c r="H97" s="10"/>
      <c r="I97" s="10"/>
      <c r="J97" s="10"/>
      <c r="K97" s="10"/>
      <c r="L97" s="10"/>
      <c r="M97" s="71"/>
    </row>
    <row r="98" spans="1:13" ht="48.75" customHeight="1">
      <c r="A98" s="78" t="s">
        <v>17</v>
      </c>
      <c r="B98" s="14"/>
      <c r="C98" s="14"/>
      <c r="D98" s="14"/>
      <c r="E98" s="14"/>
      <c r="F98" s="10"/>
      <c r="G98" s="10"/>
      <c r="H98" s="10"/>
      <c r="I98" s="10"/>
      <c r="J98" s="10"/>
      <c r="K98" s="10"/>
      <c r="L98" s="10"/>
      <c r="M98" s="71"/>
    </row>
    <row r="99" spans="1:13" ht="15" customHeight="1">
      <c r="A99" s="78" t="s">
        <v>19</v>
      </c>
      <c r="B99" s="14"/>
      <c r="C99" s="14"/>
      <c r="D99" s="14"/>
      <c r="E99" s="14"/>
      <c r="F99" s="10"/>
      <c r="G99" s="10"/>
      <c r="H99" s="10"/>
      <c r="I99" s="10"/>
      <c r="J99" s="10"/>
      <c r="K99" s="10"/>
      <c r="L99" s="10"/>
      <c r="M99" s="71"/>
    </row>
    <row r="100" spans="1:13" ht="15" customHeight="1" thickBot="1">
      <c r="A100" s="86" t="s">
        <v>20</v>
      </c>
      <c r="B100" s="23"/>
      <c r="C100" s="23"/>
      <c r="D100" s="23"/>
      <c r="E100" s="23"/>
      <c r="F100" s="27"/>
      <c r="G100" s="27"/>
      <c r="H100" s="27"/>
      <c r="I100" s="27"/>
      <c r="J100" s="27"/>
      <c r="K100" s="27"/>
      <c r="L100" s="27"/>
      <c r="M100" s="84"/>
    </row>
    <row r="101" spans="1:13" ht="31.5" hidden="1" customHeight="1">
      <c r="A101" s="105" t="s">
        <v>5</v>
      </c>
      <c r="B101" s="58"/>
      <c r="C101" s="59"/>
      <c r="D101" s="59"/>
      <c r="E101" s="59"/>
      <c r="F101" s="60">
        <f t="shared" ref="F101:M110" si="24">F102+F107+F108+F109</f>
        <v>0</v>
      </c>
      <c r="G101" s="60">
        <f t="shared" si="24"/>
        <v>0</v>
      </c>
      <c r="H101" s="60">
        <f t="shared" si="24"/>
        <v>0</v>
      </c>
      <c r="I101" s="60">
        <f>I102+I107+I108+I109</f>
        <v>0</v>
      </c>
      <c r="J101" s="60">
        <f>J102+J107+J108+J109</f>
        <v>0</v>
      </c>
      <c r="K101" s="60">
        <f>K102+K107+K108+K109</f>
        <v>0</v>
      </c>
      <c r="L101" s="60">
        <f>L102+L107+L108+L109</f>
        <v>0</v>
      </c>
      <c r="M101" s="106">
        <f t="shared" si="24"/>
        <v>0</v>
      </c>
    </row>
    <row r="102" spans="1:13" ht="16.5" hidden="1" customHeight="1">
      <c r="A102" s="107" t="s">
        <v>12</v>
      </c>
      <c r="B102" s="28">
        <v>810</v>
      </c>
      <c r="C102" s="29" t="s">
        <v>22</v>
      </c>
      <c r="D102" s="29" t="s">
        <v>33</v>
      </c>
      <c r="E102" s="29">
        <v>800</v>
      </c>
      <c r="F102" s="10"/>
      <c r="G102" s="10"/>
      <c r="H102" s="10"/>
      <c r="I102" s="10"/>
      <c r="J102" s="10"/>
      <c r="K102" s="10"/>
      <c r="L102" s="10"/>
      <c r="M102" s="71">
        <f>SUM(F102:L102)</f>
        <v>0</v>
      </c>
    </row>
    <row r="103" spans="1:13" ht="23.25" hidden="1" customHeight="1">
      <c r="A103" s="79" t="s">
        <v>13</v>
      </c>
      <c r="B103" s="30"/>
      <c r="C103" s="14"/>
      <c r="D103" s="14"/>
      <c r="E103" s="14"/>
      <c r="F103" s="10"/>
      <c r="G103" s="10"/>
      <c r="H103" s="10"/>
      <c r="I103" s="10"/>
      <c r="J103" s="10"/>
      <c r="K103" s="10"/>
      <c r="L103" s="10"/>
      <c r="M103" s="71"/>
    </row>
    <row r="104" spans="1:13" ht="32.25" hidden="1" customHeight="1">
      <c r="A104" s="114" t="s">
        <v>14</v>
      </c>
      <c r="B104" s="30"/>
      <c r="C104" s="14"/>
      <c r="D104" s="14"/>
      <c r="E104" s="14"/>
      <c r="F104" s="10"/>
      <c r="G104" s="10"/>
      <c r="H104" s="10"/>
      <c r="I104" s="10"/>
      <c r="J104" s="10"/>
      <c r="K104" s="10"/>
      <c r="L104" s="10"/>
      <c r="M104" s="71"/>
    </row>
    <row r="105" spans="1:13" ht="15" hidden="1" customHeight="1">
      <c r="A105" s="78" t="s">
        <v>15</v>
      </c>
      <c r="B105" s="28"/>
      <c r="C105" s="29"/>
      <c r="D105" s="29"/>
      <c r="E105" s="29"/>
      <c r="F105" s="10"/>
      <c r="G105" s="55"/>
      <c r="H105" s="10"/>
      <c r="I105" s="10"/>
      <c r="J105" s="10"/>
      <c r="K105" s="10"/>
      <c r="L105" s="10"/>
      <c r="M105" s="71"/>
    </row>
    <row r="106" spans="1:13" ht="49.5" hidden="1" customHeight="1">
      <c r="A106" s="78" t="s">
        <v>16</v>
      </c>
      <c r="B106" s="30"/>
      <c r="C106" s="14"/>
      <c r="D106" s="14"/>
      <c r="E106" s="14"/>
      <c r="F106" s="10"/>
      <c r="G106" s="56"/>
      <c r="H106" s="10"/>
      <c r="I106" s="10"/>
      <c r="J106" s="10"/>
      <c r="K106" s="10"/>
      <c r="L106" s="10"/>
      <c r="M106" s="71"/>
    </row>
    <row r="107" spans="1:13" ht="30" hidden="1" customHeight="1">
      <c r="A107" s="78" t="s">
        <v>17</v>
      </c>
      <c r="B107" s="30"/>
      <c r="C107" s="14"/>
      <c r="D107" s="14"/>
      <c r="E107" s="14"/>
      <c r="F107" s="10"/>
      <c r="G107" s="10"/>
      <c r="H107" s="10"/>
      <c r="I107" s="10"/>
      <c r="J107" s="10"/>
      <c r="K107" s="10"/>
      <c r="L107" s="10"/>
      <c r="M107" s="71"/>
    </row>
    <row r="108" spans="1:13" ht="15" hidden="1" customHeight="1">
      <c r="A108" s="78" t="s">
        <v>19</v>
      </c>
      <c r="B108" s="30"/>
      <c r="C108" s="14"/>
      <c r="D108" s="14"/>
      <c r="E108" s="14"/>
      <c r="F108" s="10"/>
      <c r="G108" s="10"/>
      <c r="H108" s="10"/>
      <c r="I108" s="10"/>
      <c r="J108" s="10"/>
      <c r="K108" s="10"/>
      <c r="L108" s="10"/>
      <c r="M108" s="71"/>
    </row>
    <row r="109" spans="1:13" ht="15" hidden="1" customHeight="1">
      <c r="A109" s="86" t="s">
        <v>20</v>
      </c>
      <c r="B109" s="31"/>
      <c r="C109" s="23"/>
      <c r="D109" s="23"/>
      <c r="E109" s="23"/>
      <c r="F109" s="27"/>
      <c r="G109" s="27"/>
      <c r="H109" s="27"/>
      <c r="I109" s="27"/>
      <c r="J109" s="27"/>
      <c r="K109" s="27"/>
      <c r="L109" s="27"/>
      <c r="M109" s="84"/>
    </row>
    <row r="110" spans="1:13" ht="51" customHeight="1">
      <c r="A110" s="104" t="s">
        <v>34</v>
      </c>
      <c r="B110" s="25"/>
      <c r="C110" s="19"/>
      <c r="D110" s="19"/>
      <c r="E110" s="19"/>
      <c r="F110" s="7">
        <f t="shared" si="24"/>
        <v>7100</v>
      </c>
      <c r="G110" s="7">
        <f t="shared" si="24"/>
        <v>7100</v>
      </c>
      <c r="H110" s="7">
        <f t="shared" si="24"/>
        <v>7100</v>
      </c>
      <c r="I110" s="7">
        <f t="shared" si="24"/>
        <v>7100</v>
      </c>
      <c r="J110" s="7">
        <f t="shared" si="24"/>
        <v>7100</v>
      </c>
      <c r="K110" s="7">
        <f t="shared" si="24"/>
        <v>7100</v>
      </c>
      <c r="L110" s="7">
        <f t="shared" si="24"/>
        <v>7100</v>
      </c>
      <c r="M110" s="69">
        <f t="shared" si="24"/>
        <v>49700</v>
      </c>
    </row>
    <row r="111" spans="1:13" ht="15" customHeight="1">
      <c r="A111" s="89" t="s">
        <v>12</v>
      </c>
      <c r="B111" s="53">
        <v>828</v>
      </c>
      <c r="C111" s="20" t="s">
        <v>22</v>
      </c>
      <c r="D111" s="53" t="s">
        <v>35</v>
      </c>
      <c r="E111" s="53">
        <v>800</v>
      </c>
      <c r="F111" s="10">
        <v>7100</v>
      </c>
      <c r="G111" s="10">
        <v>7100</v>
      </c>
      <c r="H111" s="10">
        <v>7100</v>
      </c>
      <c r="I111" s="10">
        <v>7100</v>
      </c>
      <c r="J111" s="10">
        <v>7100</v>
      </c>
      <c r="K111" s="10">
        <v>7100</v>
      </c>
      <c r="L111" s="10">
        <v>7100</v>
      </c>
      <c r="M111" s="71">
        <f>SUM(F111:L111)</f>
        <v>49700</v>
      </c>
    </row>
    <row r="112" spans="1:13" ht="15" customHeight="1">
      <c r="A112" s="79" t="s">
        <v>13</v>
      </c>
      <c r="B112" s="14"/>
      <c r="C112" s="14"/>
      <c r="D112" s="14"/>
      <c r="E112" s="14"/>
      <c r="F112" s="10"/>
      <c r="G112" s="10"/>
      <c r="H112" s="10"/>
      <c r="I112" s="10"/>
      <c r="J112" s="10"/>
      <c r="K112" s="10"/>
      <c r="L112" s="10"/>
      <c r="M112" s="71"/>
    </row>
    <row r="113" spans="1:13" ht="30" customHeight="1">
      <c r="A113" s="114" t="s">
        <v>14</v>
      </c>
      <c r="B113" s="14"/>
      <c r="C113" s="14"/>
      <c r="D113" s="14"/>
      <c r="E113" s="14"/>
      <c r="F113" s="10"/>
      <c r="G113" s="10"/>
      <c r="H113" s="10"/>
      <c r="I113" s="10"/>
      <c r="J113" s="10"/>
      <c r="K113" s="10"/>
      <c r="L113" s="10"/>
      <c r="M113" s="71"/>
    </row>
    <row r="114" spans="1:13" ht="19.5" customHeight="1">
      <c r="A114" s="78" t="s">
        <v>15</v>
      </c>
      <c r="B114" s="53"/>
      <c r="C114" s="20"/>
      <c r="D114" s="53"/>
      <c r="E114" s="53"/>
      <c r="F114" s="3"/>
      <c r="G114" s="3"/>
      <c r="H114" s="3"/>
      <c r="I114" s="3"/>
      <c r="J114" s="3"/>
      <c r="K114" s="3"/>
      <c r="L114" s="3"/>
      <c r="M114" s="71"/>
    </row>
    <row r="115" spans="1:13" ht="47.25" customHeight="1">
      <c r="A115" s="78" t="s">
        <v>16</v>
      </c>
      <c r="B115" s="14"/>
      <c r="C115" s="14"/>
      <c r="D115" s="14"/>
      <c r="E115" s="14"/>
      <c r="F115" s="10"/>
      <c r="G115" s="10"/>
      <c r="H115" s="10"/>
      <c r="I115" s="10"/>
      <c r="J115" s="10"/>
      <c r="K115" s="10"/>
      <c r="L115" s="10"/>
      <c r="M115" s="71"/>
    </row>
    <row r="116" spans="1:13" ht="49.5" customHeight="1">
      <c r="A116" s="78" t="s">
        <v>17</v>
      </c>
      <c r="B116" s="14"/>
      <c r="C116" s="14"/>
      <c r="D116" s="14"/>
      <c r="E116" s="14"/>
      <c r="F116" s="10"/>
      <c r="G116" s="10"/>
      <c r="H116" s="10"/>
      <c r="I116" s="10"/>
      <c r="J116" s="10"/>
      <c r="K116" s="10"/>
      <c r="L116" s="10"/>
      <c r="M116" s="71"/>
    </row>
    <row r="117" spans="1:13" ht="15" customHeight="1">
      <c r="A117" s="78" t="s">
        <v>19</v>
      </c>
      <c r="B117" s="14"/>
      <c r="C117" s="14"/>
      <c r="D117" s="14"/>
      <c r="E117" s="14"/>
      <c r="F117" s="10"/>
      <c r="G117" s="10"/>
      <c r="H117" s="10"/>
      <c r="I117" s="10"/>
      <c r="J117" s="10"/>
      <c r="K117" s="10"/>
      <c r="L117" s="10"/>
      <c r="M117" s="71"/>
    </row>
    <row r="118" spans="1:13" ht="15" customHeight="1" thickBot="1">
      <c r="A118" s="86" t="s">
        <v>20</v>
      </c>
      <c r="B118" s="23"/>
      <c r="C118" s="23"/>
      <c r="D118" s="23"/>
      <c r="E118" s="23"/>
      <c r="F118" s="27"/>
      <c r="G118" s="27"/>
      <c r="H118" s="27"/>
      <c r="I118" s="27"/>
      <c r="J118" s="27"/>
      <c r="K118" s="27"/>
      <c r="L118" s="27"/>
      <c r="M118" s="84"/>
    </row>
    <row r="119" spans="1:13" ht="50.25" customHeight="1">
      <c r="A119" s="104" t="s">
        <v>6</v>
      </c>
      <c r="B119" s="25"/>
      <c r="C119" s="19"/>
      <c r="D119" s="19"/>
      <c r="E119" s="19"/>
      <c r="F119" s="7">
        <f t="shared" ref="F119:M119" si="25">F120+F125+F126+F127</f>
        <v>0</v>
      </c>
      <c r="G119" s="7">
        <f t="shared" si="25"/>
        <v>0</v>
      </c>
      <c r="H119" s="7">
        <f t="shared" si="25"/>
        <v>0</v>
      </c>
      <c r="I119" s="7">
        <f t="shared" si="25"/>
        <v>34000</v>
      </c>
      <c r="J119" s="7">
        <f t="shared" si="25"/>
        <v>34000</v>
      </c>
      <c r="K119" s="7">
        <f t="shared" si="25"/>
        <v>34000</v>
      </c>
      <c r="L119" s="7">
        <f t="shared" si="25"/>
        <v>34000</v>
      </c>
      <c r="M119" s="69">
        <f t="shared" si="25"/>
        <v>136000</v>
      </c>
    </row>
    <row r="120" spans="1:13" ht="18" customHeight="1">
      <c r="A120" s="89" t="s">
        <v>12</v>
      </c>
      <c r="B120" s="53">
        <v>828</v>
      </c>
      <c r="C120" s="20" t="s">
        <v>22</v>
      </c>
      <c r="D120" s="53" t="s">
        <v>36</v>
      </c>
      <c r="E120" s="53">
        <v>800</v>
      </c>
      <c r="F120" s="10">
        <f>SUM(F121:F124)</f>
        <v>0</v>
      </c>
      <c r="G120" s="10">
        <f>SUM(G121:G124)</f>
        <v>0</v>
      </c>
      <c r="H120" s="10">
        <f>SUM(H121:H124)</f>
        <v>0</v>
      </c>
      <c r="I120" s="10">
        <v>34000</v>
      </c>
      <c r="J120" s="10">
        <v>34000</v>
      </c>
      <c r="K120" s="10">
        <v>34000</v>
      </c>
      <c r="L120" s="10">
        <v>34000</v>
      </c>
      <c r="M120" s="71">
        <f>SUM(F120:L120)</f>
        <v>136000</v>
      </c>
    </row>
    <row r="121" spans="1:13" ht="15" customHeight="1">
      <c r="A121" s="79" t="s">
        <v>13</v>
      </c>
      <c r="B121" s="14"/>
      <c r="C121" s="14"/>
      <c r="D121" s="14"/>
      <c r="E121" s="14"/>
      <c r="F121" s="10"/>
      <c r="G121" s="10"/>
      <c r="H121" s="10"/>
      <c r="I121" s="10"/>
      <c r="J121" s="10"/>
      <c r="K121" s="10"/>
      <c r="L121" s="10"/>
      <c r="M121" s="71"/>
    </row>
    <row r="122" spans="1:13" ht="30" customHeight="1">
      <c r="A122" s="114" t="s">
        <v>14</v>
      </c>
      <c r="B122" s="14"/>
      <c r="C122" s="14"/>
      <c r="D122" s="14"/>
      <c r="E122" s="14"/>
      <c r="F122" s="10"/>
      <c r="G122" s="10"/>
      <c r="H122" s="10"/>
      <c r="I122" s="10"/>
      <c r="J122" s="10"/>
      <c r="K122" s="10"/>
      <c r="L122" s="10"/>
      <c r="M122" s="71"/>
    </row>
    <row r="123" spans="1:13" ht="15" customHeight="1">
      <c r="A123" s="78" t="s">
        <v>15</v>
      </c>
      <c r="B123" s="53"/>
      <c r="C123" s="20"/>
      <c r="D123" s="53"/>
      <c r="E123" s="53"/>
      <c r="F123" s="10"/>
      <c r="G123" s="10"/>
      <c r="H123" s="10"/>
      <c r="I123" s="10"/>
      <c r="J123" s="10"/>
      <c r="K123" s="10"/>
      <c r="L123" s="10"/>
      <c r="M123" s="71"/>
    </row>
    <row r="124" spans="1:13" ht="51.75" customHeight="1">
      <c r="A124" s="78" t="s">
        <v>16</v>
      </c>
      <c r="B124" s="14"/>
      <c r="C124" s="14"/>
      <c r="D124" s="14"/>
      <c r="E124" s="14"/>
      <c r="F124" s="10"/>
      <c r="G124" s="10"/>
      <c r="H124" s="10"/>
      <c r="I124" s="10"/>
      <c r="J124" s="10"/>
      <c r="K124" s="10"/>
      <c r="L124" s="10"/>
      <c r="M124" s="71"/>
    </row>
    <row r="125" spans="1:13" ht="50.25" customHeight="1">
      <c r="A125" s="78" t="s">
        <v>17</v>
      </c>
      <c r="B125" s="14"/>
      <c r="C125" s="14"/>
      <c r="D125" s="14"/>
      <c r="E125" s="14"/>
      <c r="F125" s="10"/>
      <c r="G125" s="10"/>
      <c r="H125" s="10"/>
      <c r="I125" s="10"/>
      <c r="J125" s="10"/>
      <c r="K125" s="10"/>
      <c r="L125" s="10"/>
      <c r="M125" s="71"/>
    </row>
    <row r="126" spans="1:13" ht="15" customHeight="1">
      <c r="A126" s="78" t="s">
        <v>19</v>
      </c>
      <c r="B126" s="14"/>
      <c r="C126" s="14"/>
      <c r="D126" s="14"/>
      <c r="E126" s="14"/>
      <c r="F126" s="10"/>
      <c r="G126" s="10"/>
      <c r="H126" s="10"/>
      <c r="I126" s="10"/>
      <c r="J126" s="10"/>
      <c r="K126" s="10"/>
      <c r="L126" s="10"/>
      <c r="M126" s="71"/>
    </row>
    <row r="127" spans="1:13" ht="15" customHeight="1" thickBot="1">
      <c r="A127" s="108" t="s">
        <v>20</v>
      </c>
      <c r="B127" s="109"/>
      <c r="C127" s="109"/>
      <c r="D127" s="109"/>
      <c r="E127" s="109"/>
      <c r="F127" s="110"/>
      <c r="G127" s="110"/>
      <c r="H127" s="110"/>
      <c r="I127" s="110"/>
      <c r="J127" s="110"/>
      <c r="K127" s="110"/>
      <c r="L127" s="110"/>
      <c r="M127" s="111"/>
    </row>
    <row r="128" spans="1:13" ht="33.75" customHeight="1">
      <c r="A128" s="32"/>
      <c r="B128" s="33"/>
      <c r="C128" s="33"/>
      <c r="D128" s="33"/>
      <c r="E128" s="33"/>
      <c r="F128" s="34"/>
      <c r="G128" s="34"/>
      <c r="H128" s="35"/>
      <c r="I128" s="35"/>
      <c r="J128" s="35"/>
      <c r="K128" s="35"/>
      <c r="L128" s="35"/>
      <c r="M128" s="35"/>
    </row>
  </sheetData>
  <mergeCells count="7">
    <mergeCell ref="A16:A19"/>
    <mergeCell ref="A1:M1"/>
    <mergeCell ref="A2:M2"/>
    <mergeCell ref="A4:A5"/>
    <mergeCell ref="B4:E4"/>
    <mergeCell ref="F4:M4"/>
    <mergeCell ref="B5:E5"/>
  </mergeCells>
  <pageMargins left="0.59055118110236227" right="0.59055118110236227" top="0.39370078740157483" bottom="0.39370078740157483" header="0.19685039370078741" footer="0"/>
  <pageSetup paperSize="9" scale="58" firstPageNumber="46" fitToHeight="6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5. Финансовое обеспечение КПМ14</vt:lpstr>
      <vt:lpstr>'5. Финансовое обеспечение КПМ14'!Print_Titles</vt:lpstr>
      <vt:lpstr>'5. Финансовое обеспечение КПМ14'!Заголовки_для_печати</vt:lpstr>
      <vt:lpstr>'5. Финансовое обеспечение КПМ14'!Область_печати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</dc:creator>
  <cp:lastModifiedBy>Шеховцова</cp:lastModifiedBy>
  <cp:revision>21</cp:revision>
  <cp:lastPrinted>2024-06-27T09:36:37Z</cp:lastPrinted>
  <dcterms:created xsi:type="dcterms:W3CDTF">2023-04-24T08:36:41Z</dcterms:created>
  <dcterms:modified xsi:type="dcterms:W3CDTF">2024-07-09T11:26:54Z</dcterms:modified>
</cp:coreProperties>
</file>